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chinonyelumegbuna/Desktop/"/>
    </mc:Choice>
  </mc:AlternateContent>
  <xr:revisionPtr revIDLastSave="0" documentId="8_{6B21EAE7-8FF0-7249-B951-C6434E27B6DD}" xr6:coauthVersionLast="47" xr6:coauthVersionMax="47" xr10:uidLastSave="{00000000-0000-0000-0000-000000000000}"/>
  <bookViews>
    <workbookView xWindow="0" yWindow="740" windowWidth="29400" windowHeight="18380" tabRatio="500" xr2:uid="{00000000-000D-0000-FFFF-FFFF00000000}"/>
  </bookViews>
  <sheets>
    <sheet name="LoC Mod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71" i="1" l="1"/>
  <c r="M71" i="1"/>
  <c r="E71" i="1"/>
  <c r="U70" i="1"/>
  <c r="M70" i="1"/>
  <c r="E70" i="1"/>
  <c r="U69" i="1"/>
  <c r="M69" i="1"/>
  <c r="E69" i="1"/>
  <c r="U68" i="1"/>
  <c r="M68" i="1"/>
  <c r="E68" i="1"/>
  <c r="U67" i="1"/>
  <c r="M67" i="1"/>
  <c r="E67" i="1"/>
  <c r="U66" i="1"/>
  <c r="M66" i="1"/>
  <c r="E66" i="1"/>
  <c r="U65" i="1"/>
  <c r="M65" i="1"/>
  <c r="E65" i="1"/>
  <c r="U64" i="1"/>
  <c r="M64" i="1"/>
  <c r="E64" i="1"/>
  <c r="U63" i="1"/>
  <c r="M63" i="1"/>
  <c r="E63" i="1"/>
  <c r="U62" i="1"/>
  <c r="M62" i="1"/>
  <c r="E62" i="1"/>
  <c r="U61" i="1"/>
  <c r="M61" i="1"/>
  <c r="E61" i="1"/>
  <c r="U60" i="1"/>
  <c r="M60" i="1"/>
  <c r="E60" i="1"/>
  <c r="U59" i="1"/>
  <c r="M59" i="1"/>
  <c r="E59" i="1"/>
  <c r="U58" i="1"/>
  <c r="M58" i="1"/>
  <c r="E58" i="1"/>
  <c r="U57" i="1"/>
  <c r="M57" i="1"/>
  <c r="E57" i="1"/>
  <c r="U56" i="1"/>
  <c r="M56" i="1"/>
  <c r="E56" i="1"/>
  <c r="U55" i="1"/>
  <c r="M55" i="1"/>
  <c r="E55" i="1"/>
  <c r="U54" i="1"/>
  <c r="M54" i="1"/>
  <c r="E54" i="1"/>
  <c r="U53" i="1"/>
  <c r="M53" i="1"/>
  <c r="E53" i="1"/>
  <c r="U52" i="1"/>
  <c r="M52" i="1"/>
  <c r="E52" i="1"/>
  <c r="U51" i="1"/>
  <c r="M51" i="1"/>
  <c r="E51" i="1"/>
  <c r="U50" i="1"/>
  <c r="M50" i="1"/>
  <c r="E50" i="1"/>
  <c r="U49" i="1"/>
  <c r="M49" i="1"/>
  <c r="E49" i="1"/>
  <c r="U48" i="1"/>
  <c r="M48" i="1"/>
  <c r="E48" i="1"/>
  <c r="U47" i="1"/>
  <c r="M47" i="1"/>
  <c r="E47" i="1"/>
  <c r="U46" i="1"/>
  <c r="M46" i="1"/>
  <c r="E46" i="1"/>
  <c r="U45" i="1"/>
  <c r="M45" i="1"/>
  <c r="E45" i="1"/>
  <c r="U44" i="1"/>
  <c r="M44" i="1"/>
  <c r="E44" i="1"/>
  <c r="U43" i="1"/>
  <c r="M43" i="1"/>
  <c r="E43" i="1"/>
  <c r="U42" i="1"/>
  <c r="M42" i="1"/>
  <c r="E42" i="1"/>
  <c r="U41" i="1"/>
  <c r="M41" i="1"/>
  <c r="E41" i="1"/>
  <c r="U40" i="1"/>
  <c r="M40" i="1"/>
  <c r="E40" i="1"/>
  <c r="U39" i="1"/>
  <c r="M39" i="1"/>
  <c r="E39" i="1"/>
  <c r="U38" i="1"/>
  <c r="M38" i="1"/>
  <c r="E38" i="1"/>
  <c r="U37" i="1"/>
  <c r="M37" i="1"/>
  <c r="E37" i="1"/>
  <c r="U36" i="1"/>
  <c r="M36" i="1"/>
  <c r="E36" i="1"/>
  <c r="U35" i="1"/>
  <c r="M35" i="1"/>
  <c r="E35" i="1"/>
  <c r="U34" i="1"/>
  <c r="M34" i="1"/>
  <c r="E34" i="1"/>
  <c r="U33" i="1"/>
  <c r="M33" i="1"/>
  <c r="E33" i="1"/>
  <c r="U32" i="1"/>
  <c r="M32" i="1"/>
  <c r="E32" i="1"/>
  <c r="U31" i="1"/>
  <c r="M31" i="1"/>
  <c r="E31" i="1"/>
  <c r="U30" i="1"/>
  <c r="M30" i="1"/>
  <c r="E30" i="1"/>
  <c r="U29" i="1"/>
  <c r="M29" i="1"/>
  <c r="E29" i="1"/>
  <c r="U28" i="1"/>
  <c r="M28" i="1"/>
  <c r="E28" i="1"/>
  <c r="U27" i="1"/>
  <c r="M27" i="1"/>
  <c r="E27" i="1"/>
  <c r="U26" i="1"/>
  <c r="M26" i="1"/>
  <c r="E26" i="1"/>
  <c r="U25" i="1"/>
  <c r="M25" i="1"/>
  <c r="E25" i="1"/>
  <c r="U24" i="1"/>
  <c r="M24" i="1"/>
  <c r="E24" i="1"/>
  <c r="U23" i="1"/>
  <c r="M23" i="1"/>
  <c r="E23" i="1"/>
  <c r="U22" i="1"/>
  <c r="M22" i="1"/>
  <c r="E22" i="1"/>
  <c r="U21" i="1"/>
  <c r="M21" i="1"/>
  <c r="E21" i="1"/>
  <c r="W20" i="1"/>
  <c r="V20" i="1"/>
  <c r="U20" i="1"/>
  <c r="O20" i="1"/>
  <c r="N20" i="1"/>
  <c r="M20" i="1"/>
  <c r="G20" i="1"/>
  <c r="F20" i="1"/>
  <c r="H20" i="1" s="1"/>
  <c r="I20" i="1" s="1"/>
  <c r="E20" i="1"/>
  <c r="C20" i="1"/>
  <c r="C21" i="1" s="1"/>
  <c r="F15" i="1"/>
  <c r="E15" i="1"/>
  <c r="D15" i="1"/>
  <c r="Z20" i="1" l="1"/>
  <c r="T21" i="1" s="1"/>
  <c r="X20" i="1"/>
  <c r="G21" i="1"/>
  <c r="C22" i="1"/>
  <c r="W21" i="1"/>
  <c r="J20" i="1"/>
  <c r="D21" i="1" s="1"/>
  <c r="E72" i="1"/>
  <c r="M72" i="1"/>
  <c r="R20" i="1"/>
  <c r="L21" i="1" s="1"/>
  <c r="P20" i="1"/>
  <c r="Q20" i="1" s="1"/>
  <c r="O21" i="1"/>
  <c r="U72" i="1"/>
  <c r="N21" i="1" l="1"/>
  <c r="R21" i="1"/>
  <c r="L22" i="1" s="1"/>
  <c r="Y20" i="1"/>
  <c r="Z21" i="1"/>
  <c r="T22" i="1" s="1"/>
  <c r="V21" i="1"/>
  <c r="W22" i="1"/>
  <c r="O22" i="1"/>
  <c r="G22" i="1"/>
  <c r="C23" i="1"/>
  <c r="J21" i="1"/>
  <c r="D22" i="1" s="1"/>
  <c r="F21" i="1"/>
  <c r="X21" i="1" l="1"/>
  <c r="V22" i="1"/>
  <c r="X22" i="1" s="1"/>
  <c r="Y22" i="1" s="1"/>
  <c r="Z22" i="1"/>
  <c r="T23" i="1" s="1"/>
  <c r="H21" i="1"/>
  <c r="N22" i="1"/>
  <c r="P22" i="1" s="1"/>
  <c r="Q22" i="1" s="1"/>
  <c r="R22" i="1"/>
  <c r="L23" i="1" s="1"/>
  <c r="F22" i="1"/>
  <c r="H22" i="1" s="1"/>
  <c r="I22" i="1" s="1"/>
  <c r="J22" i="1"/>
  <c r="D23" i="1" s="1"/>
  <c r="P21" i="1"/>
  <c r="W23" i="1"/>
  <c r="G23" i="1"/>
  <c r="O23" i="1"/>
  <c r="C24" i="1"/>
  <c r="R23" i="1" l="1"/>
  <c r="L24" i="1" s="1"/>
  <c r="N23" i="1"/>
  <c r="I21" i="1"/>
  <c r="F23" i="1"/>
  <c r="H23" i="1" s="1"/>
  <c r="I23" i="1" s="1"/>
  <c r="J23" i="1"/>
  <c r="D24" i="1" s="1"/>
  <c r="C25" i="1"/>
  <c r="O24" i="1"/>
  <c r="W24" i="1"/>
  <c r="G24" i="1"/>
  <c r="Z23" i="1"/>
  <c r="T24" i="1" s="1"/>
  <c r="V23" i="1"/>
  <c r="X23" i="1" s="1"/>
  <c r="Y23" i="1" s="1"/>
  <c r="Y21" i="1"/>
  <c r="Q21" i="1"/>
  <c r="W25" i="1" l="1"/>
  <c r="G25" i="1"/>
  <c r="C26" i="1"/>
  <c r="O25" i="1"/>
  <c r="J24" i="1"/>
  <c r="D25" i="1" s="1"/>
  <c r="F24" i="1"/>
  <c r="H24" i="1" s="1"/>
  <c r="I24" i="1" s="1"/>
  <c r="P23" i="1"/>
  <c r="N24" i="1"/>
  <c r="P24" i="1" s="1"/>
  <c r="Q24" i="1" s="1"/>
  <c r="R24" i="1"/>
  <c r="L25" i="1" s="1"/>
  <c r="V24" i="1"/>
  <c r="Z24" i="1"/>
  <c r="T25" i="1" s="1"/>
  <c r="Q23" i="1" l="1"/>
  <c r="V25" i="1"/>
  <c r="X25" i="1" s="1"/>
  <c r="Y25" i="1" s="1"/>
  <c r="Z25" i="1"/>
  <c r="T26" i="1" s="1"/>
  <c r="R25" i="1"/>
  <c r="L26" i="1" s="1"/>
  <c r="N25" i="1"/>
  <c r="C27" i="1"/>
  <c r="O26" i="1"/>
  <c r="G26" i="1"/>
  <c r="W26" i="1"/>
  <c r="J25" i="1"/>
  <c r="D26" i="1" s="1"/>
  <c r="F25" i="1"/>
  <c r="H25" i="1" s="1"/>
  <c r="X24" i="1"/>
  <c r="I25" i="1" l="1"/>
  <c r="F26" i="1"/>
  <c r="H26" i="1" s="1"/>
  <c r="I26" i="1" s="1"/>
  <c r="J26" i="1"/>
  <c r="D27" i="1" s="1"/>
  <c r="G27" i="1"/>
  <c r="O27" i="1"/>
  <c r="C28" i="1"/>
  <c r="W27" i="1"/>
  <c r="P25" i="1"/>
  <c r="R26" i="1"/>
  <c r="L27" i="1" s="1"/>
  <c r="N26" i="1"/>
  <c r="P26" i="1" s="1"/>
  <c r="Q26" i="1" s="1"/>
  <c r="Z26" i="1"/>
  <c r="T27" i="1" s="1"/>
  <c r="V26" i="1"/>
  <c r="X26" i="1" s="1"/>
  <c r="Y26" i="1" s="1"/>
  <c r="Y24" i="1"/>
  <c r="R27" i="1" l="1"/>
  <c r="L28" i="1" s="1"/>
  <c r="N27" i="1"/>
  <c r="P27" i="1" s="1"/>
  <c r="Q27" i="1" s="1"/>
  <c r="Q25" i="1"/>
  <c r="W28" i="1"/>
  <c r="C29" i="1"/>
  <c r="G28" i="1"/>
  <c r="O28" i="1"/>
  <c r="J27" i="1"/>
  <c r="D28" i="1" s="1"/>
  <c r="F27" i="1"/>
  <c r="H27" i="1" s="1"/>
  <c r="I27" i="1" s="1"/>
  <c r="Z27" i="1"/>
  <c r="T28" i="1" s="1"/>
  <c r="V27" i="1"/>
  <c r="X27" i="1" s="1"/>
  <c r="O29" i="1" l="1"/>
  <c r="G29" i="1"/>
  <c r="C30" i="1"/>
  <c r="W29" i="1"/>
  <c r="J28" i="1"/>
  <c r="D29" i="1" s="1"/>
  <c r="F28" i="1"/>
  <c r="H28" i="1" s="1"/>
  <c r="I28" i="1" s="1"/>
  <c r="Y27" i="1"/>
  <c r="Z28" i="1"/>
  <c r="T29" i="1" s="1"/>
  <c r="V28" i="1"/>
  <c r="X28" i="1" s="1"/>
  <c r="Y28" i="1" s="1"/>
  <c r="R28" i="1"/>
  <c r="L29" i="1" s="1"/>
  <c r="N28" i="1"/>
  <c r="P28" i="1" s="1"/>
  <c r="Q28" i="1" s="1"/>
  <c r="V29" i="1" l="1"/>
  <c r="X29" i="1" s="1"/>
  <c r="Z29" i="1"/>
  <c r="T30" i="1" s="1"/>
  <c r="R29" i="1"/>
  <c r="L30" i="1" s="1"/>
  <c r="N29" i="1"/>
  <c r="P29" i="1" s="1"/>
  <c r="Q29" i="1" s="1"/>
  <c r="C31" i="1"/>
  <c r="W30" i="1"/>
  <c r="G30" i="1"/>
  <c r="O30" i="1"/>
  <c r="F29" i="1"/>
  <c r="H29" i="1" s="1"/>
  <c r="I29" i="1" s="1"/>
  <c r="J29" i="1"/>
  <c r="D30" i="1" s="1"/>
  <c r="O31" i="1" l="1"/>
  <c r="C32" i="1"/>
  <c r="G31" i="1"/>
  <c r="W31" i="1"/>
  <c r="N30" i="1"/>
  <c r="P30" i="1" s="1"/>
  <c r="Q30" i="1" s="1"/>
  <c r="R30" i="1"/>
  <c r="L31" i="1" s="1"/>
  <c r="F30" i="1"/>
  <c r="H30" i="1" s="1"/>
  <c r="I30" i="1" s="1"/>
  <c r="J30" i="1"/>
  <c r="D31" i="1" s="1"/>
  <c r="V30" i="1"/>
  <c r="X30" i="1" s="1"/>
  <c r="Y30" i="1" s="1"/>
  <c r="Z30" i="1"/>
  <c r="T31" i="1" s="1"/>
  <c r="Y29" i="1"/>
  <c r="J31" i="1" l="1"/>
  <c r="D32" i="1" s="1"/>
  <c r="F31" i="1"/>
  <c r="H31" i="1" s="1"/>
  <c r="I31" i="1" s="1"/>
  <c r="Z31" i="1"/>
  <c r="T32" i="1" s="1"/>
  <c r="V31" i="1"/>
  <c r="X31" i="1" s="1"/>
  <c r="Y31" i="1" s="1"/>
  <c r="N31" i="1"/>
  <c r="P31" i="1" s="1"/>
  <c r="Q31" i="1" s="1"/>
  <c r="R31" i="1"/>
  <c r="L32" i="1" s="1"/>
  <c r="C33" i="1"/>
  <c r="C34" i="1" l="1"/>
  <c r="N32" i="1"/>
  <c r="V32" i="1"/>
  <c r="F32" i="1"/>
  <c r="G32" i="1" l="1"/>
  <c r="J32" i="1" s="1"/>
  <c r="D33" i="1" s="1"/>
  <c r="F33" i="1" s="1"/>
  <c r="O32" i="1"/>
  <c r="R32" i="1" s="1"/>
  <c r="L33" i="1" s="1"/>
  <c r="N33" i="1" s="1"/>
  <c r="W32" i="1"/>
  <c r="Z32" i="1" s="1"/>
  <c r="T33" i="1" s="1"/>
  <c r="C35" i="1"/>
  <c r="H32" i="1" l="1"/>
  <c r="I32" i="1" s="1"/>
  <c r="O33" i="1"/>
  <c r="R33" i="1" s="1"/>
  <c r="L34" i="1" s="1"/>
  <c r="N34" i="1" s="1"/>
  <c r="P32" i="1"/>
  <c r="Q32" i="1" s="1"/>
  <c r="G33" i="1"/>
  <c r="J33" i="1" s="1"/>
  <c r="D34" i="1" s="1"/>
  <c r="F34" i="1" s="1"/>
  <c r="V33" i="1"/>
  <c r="X32" i="1"/>
  <c r="Y32" i="1" s="1"/>
  <c r="C36" i="1"/>
  <c r="W33" i="1" l="1"/>
  <c r="Z33" i="1" s="1"/>
  <c r="T34" i="1" s="1"/>
  <c r="V34" i="1" s="1"/>
  <c r="W34" i="1" s="1"/>
  <c r="Z34" i="1" s="1"/>
  <c r="T35" i="1" s="1"/>
  <c r="H33" i="1"/>
  <c r="I33" i="1" s="1"/>
  <c r="P33" i="1"/>
  <c r="Q33" i="1" s="1"/>
  <c r="O34" i="1"/>
  <c r="R34" i="1" s="1"/>
  <c r="L35" i="1" s="1"/>
  <c r="G34" i="1"/>
  <c r="J34" i="1" s="1"/>
  <c r="D35" i="1" s="1"/>
  <c r="C37" i="1"/>
  <c r="X33" i="1" l="1"/>
  <c r="Y33" i="1" s="1"/>
  <c r="X34" i="1"/>
  <c r="Y34" i="1" s="1"/>
  <c r="C38" i="1"/>
  <c r="V35" i="1"/>
  <c r="H34" i="1"/>
  <c r="I34" i="1" s="1"/>
  <c r="F35" i="1"/>
  <c r="N35" i="1"/>
  <c r="P34" i="1"/>
  <c r="Q34" i="1" s="1"/>
  <c r="O35" i="1" l="1"/>
  <c r="R35" i="1" s="1"/>
  <c r="L36" i="1" s="1"/>
  <c r="G35" i="1"/>
  <c r="J35" i="1" s="1"/>
  <c r="D36" i="1" s="1"/>
  <c r="W35" i="1"/>
  <c r="Z35" i="1" s="1"/>
  <c r="T36" i="1" s="1"/>
  <c r="C39" i="1"/>
  <c r="X35" i="1" l="1"/>
  <c r="Y35" i="1" s="1"/>
  <c r="C40" i="1"/>
  <c r="V36" i="1"/>
  <c r="F36" i="1"/>
  <c r="H35" i="1"/>
  <c r="I35" i="1" s="1"/>
  <c r="N36" i="1"/>
  <c r="P35" i="1"/>
  <c r="Q35" i="1" s="1"/>
  <c r="O36" i="1" l="1"/>
  <c r="R36" i="1" s="1"/>
  <c r="L37" i="1" s="1"/>
  <c r="G36" i="1"/>
  <c r="J36" i="1" s="1"/>
  <c r="D37" i="1" s="1"/>
  <c r="W36" i="1"/>
  <c r="Z36" i="1" s="1"/>
  <c r="T37" i="1" s="1"/>
  <c r="C41" i="1"/>
  <c r="P36" i="1" l="1"/>
  <c r="Q36" i="1" s="1"/>
  <c r="C42" i="1"/>
  <c r="V37" i="1"/>
  <c r="F37" i="1"/>
  <c r="X36" i="1"/>
  <c r="Y36" i="1" s="1"/>
  <c r="H36" i="1"/>
  <c r="I36" i="1" s="1"/>
  <c r="N37" i="1"/>
  <c r="G37" i="1" l="1"/>
  <c r="J37" i="1" s="1"/>
  <c r="D38" i="1" s="1"/>
  <c r="W37" i="1"/>
  <c r="Z37" i="1" s="1"/>
  <c r="T38" i="1" s="1"/>
  <c r="C43" i="1"/>
  <c r="O37" i="1"/>
  <c r="R37" i="1" s="1"/>
  <c r="L38" i="1" s="1"/>
  <c r="N38" i="1" l="1"/>
  <c r="P37" i="1"/>
  <c r="Q37" i="1" s="1"/>
  <c r="C44" i="1"/>
  <c r="X37" i="1"/>
  <c r="Y37" i="1" s="1"/>
  <c r="F38" i="1"/>
  <c r="V38" i="1"/>
  <c r="H37" i="1"/>
  <c r="I37" i="1" s="1"/>
  <c r="W38" i="1" l="1"/>
  <c r="Z38" i="1" s="1"/>
  <c r="T39" i="1" s="1"/>
  <c r="G38" i="1"/>
  <c r="J38" i="1" s="1"/>
  <c r="D39" i="1" s="1"/>
  <c r="C45" i="1"/>
  <c r="O38" i="1"/>
  <c r="R38" i="1" s="1"/>
  <c r="L39" i="1" s="1"/>
  <c r="X38" i="1" l="1"/>
  <c r="Y38" i="1" s="1"/>
  <c r="N39" i="1"/>
  <c r="P38" i="1"/>
  <c r="Q38" i="1" s="1"/>
  <c r="C46" i="1"/>
  <c r="F39" i="1"/>
  <c r="H38" i="1"/>
  <c r="I38" i="1" s="1"/>
  <c r="V39" i="1"/>
  <c r="W39" i="1" l="1"/>
  <c r="Z39" i="1" s="1"/>
  <c r="T40" i="1" s="1"/>
  <c r="G39" i="1"/>
  <c r="J39" i="1" s="1"/>
  <c r="D40" i="1" s="1"/>
  <c r="C47" i="1"/>
  <c r="O39" i="1"/>
  <c r="R39" i="1" s="1"/>
  <c r="L40" i="1" s="1"/>
  <c r="X39" i="1" l="1"/>
  <c r="Y39" i="1" s="1"/>
  <c r="P39" i="1"/>
  <c r="Q39" i="1" s="1"/>
  <c r="C48" i="1"/>
  <c r="N40" i="1"/>
  <c r="F40" i="1"/>
  <c r="H39" i="1"/>
  <c r="I39" i="1" s="1"/>
  <c r="V40" i="1"/>
  <c r="G40" i="1" l="1"/>
  <c r="J40" i="1" s="1"/>
  <c r="D41" i="1" s="1"/>
  <c r="O40" i="1"/>
  <c r="R40" i="1" s="1"/>
  <c r="L41" i="1" s="1"/>
  <c r="W40" i="1"/>
  <c r="Z40" i="1" s="1"/>
  <c r="T41" i="1" s="1"/>
  <c r="C49" i="1"/>
  <c r="C50" i="1" l="1"/>
  <c r="V41" i="1"/>
  <c r="N41" i="1"/>
  <c r="P40" i="1"/>
  <c r="Q40" i="1" s="1"/>
  <c r="F41" i="1"/>
  <c r="X40" i="1"/>
  <c r="Y40" i="1" s="1"/>
  <c r="H40" i="1"/>
  <c r="I40" i="1" s="1"/>
  <c r="G41" i="1" l="1"/>
  <c r="J41" i="1" s="1"/>
  <c r="D42" i="1" s="1"/>
  <c r="O41" i="1"/>
  <c r="R41" i="1" s="1"/>
  <c r="L42" i="1" s="1"/>
  <c r="W41" i="1"/>
  <c r="Z41" i="1" s="1"/>
  <c r="T42" i="1" s="1"/>
  <c r="C51" i="1"/>
  <c r="X41" i="1" l="1"/>
  <c r="Y41" i="1" s="1"/>
  <c r="C52" i="1"/>
  <c r="V42" i="1"/>
  <c r="N42" i="1"/>
  <c r="P41" i="1"/>
  <c r="Q41" i="1" s="1"/>
  <c r="F42" i="1"/>
  <c r="H41" i="1"/>
  <c r="I41" i="1" s="1"/>
  <c r="O42" i="1" l="1"/>
  <c r="R42" i="1" s="1"/>
  <c r="L43" i="1" s="1"/>
  <c r="G42" i="1"/>
  <c r="J42" i="1" s="1"/>
  <c r="D43" i="1" s="1"/>
  <c r="C53" i="1"/>
  <c r="W42" i="1"/>
  <c r="Z42" i="1" s="1"/>
  <c r="T43" i="1" s="1"/>
  <c r="V43" i="1" l="1"/>
  <c r="X42" i="1"/>
  <c r="Y42" i="1" s="1"/>
  <c r="C54" i="1"/>
  <c r="F43" i="1"/>
  <c r="H42" i="1"/>
  <c r="I42" i="1" s="1"/>
  <c r="N43" i="1"/>
  <c r="P42" i="1"/>
  <c r="Q42" i="1" s="1"/>
  <c r="O43" i="1" l="1"/>
  <c r="R43" i="1" s="1"/>
  <c r="L44" i="1" s="1"/>
  <c r="G43" i="1"/>
  <c r="J43" i="1" s="1"/>
  <c r="D44" i="1" s="1"/>
  <c r="C55" i="1"/>
  <c r="W43" i="1"/>
  <c r="Z43" i="1" s="1"/>
  <c r="T44" i="1" s="1"/>
  <c r="H43" i="1" l="1"/>
  <c r="I43" i="1" s="1"/>
  <c r="V44" i="1"/>
  <c r="X43" i="1"/>
  <c r="Y43" i="1" s="1"/>
  <c r="C56" i="1"/>
  <c r="F44" i="1"/>
  <c r="N44" i="1"/>
  <c r="P43" i="1"/>
  <c r="Q43" i="1" s="1"/>
  <c r="G44" i="1" l="1"/>
  <c r="J44" i="1" s="1"/>
  <c r="D45" i="1" s="1"/>
  <c r="O44" i="1"/>
  <c r="R44" i="1" s="1"/>
  <c r="L45" i="1" s="1"/>
  <c r="C57" i="1"/>
  <c r="W44" i="1"/>
  <c r="Z44" i="1" s="1"/>
  <c r="T45" i="1" s="1"/>
  <c r="V45" i="1" l="1"/>
  <c r="X44" i="1"/>
  <c r="Y44" i="1" s="1"/>
  <c r="C58" i="1"/>
  <c r="P44" i="1"/>
  <c r="Q44" i="1" s="1"/>
  <c r="N45" i="1"/>
  <c r="F45" i="1"/>
  <c r="H44" i="1"/>
  <c r="I44" i="1" s="1"/>
  <c r="O45" i="1" l="1"/>
  <c r="R45" i="1" s="1"/>
  <c r="L46" i="1" s="1"/>
  <c r="C59" i="1"/>
  <c r="G45" i="1"/>
  <c r="J45" i="1" s="1"/>
  <c r="D46" i="1" s="1"/>
  <c r="W45" i="1"/>
  <c r="Z45" i="1" s="1"/>
  <c r="T46" i="1" s="1"/>
  <c r="V46" i="1" l="1"/>
  <c r="X45" i="1"/>
  <c r="Y45" i="1" s="1"/>
  <c r="F46" i="1"/>
  <c r="H45" i="1"/>
  <c r="I45" i="1" s="1"/>
  <c r="C60" i="1"/>
  <c r="N46" i="1"/>
  <c r="P45" i="1"/>
  <c r="Q45" i="1" s="1"/>
  <c r="O46" i="1" l="1"/>
  <c r="R46" i="1" s="1"/>
  <c r="L47" i="1" s="1"/>
  <c r="C61" i="1"/>
  <c r="G46" i="1"/>
  <c r="J46" i="1" s="1"/>
  <c r="D47" i="1" s="1"/>
  <c r="W46" i="1"/>
  <c r="Z46" i="1" s="1"/>
  <c r="T47" i="1" s="1"/>
  <c r="V47" i="1" l="1"/>
  <c r="X46" i="1"/>
  <c r="Y46" i="1" s="1"/>
  <c r="F47" i="1"/>
  <c r="H46" i="1"/>
  <c r="I46" i="1" s="1"/>
  <c r="N47" i="1"/>
  <c r="C62" i="1"/>
  <c r="P46" i="1"/>
  <c r="Q46" i="1" s="1"/>
  <c r="C63" i="1" l="1"/>
  <c r="O47" i="1"/>
  <c r="R47" i="1" s="1"/>
  <c r="L48" i="1" s="1"/>
  <c r="G47" i="1"/>
  <c r="J47" i="1" s="1"/>
  <c r="D48" i="1" s="1"/>
  <c r="W47" i="1"/>
  <c r="Z47" i="1" s="1"/>
  <c r="T48" i="1" s="1"/>
  <c r="P47" i="1" l="1"/>
  <c r="Q47" i="1" s="1"/>
  <c r="V48" i="1"/>
  <c r="X47" i="1"/>
  <c r="Y47" i="1" s="1"/>
  <c r="F48" i="1"/>
  <c r="H47" i="1"/>
  <c r="I47" i="1" s="1"/>
  <c r="N48" i="1"/>
  <c r="C64" i="1"/>
  <c r="C65" i="1" l="1"/>
  <c r="O48" i="1"/>
  <c r="R48" i="1" s="1"/>
  <c r="L49" i="1" s="1"/>
  <c r="G48" i="1"/>
  <c r="J48" i="1" s="1"/>
  <c r="D49" i="1" s="1"/>
  <c r="W48" i="1"/>
  <c r="Z48" i="1" s="1"/>
  <c r="T49" i="1" s="1"/>
  <c r="P48" i="1" l="1"/>
  <c r="Q48" i="1" s="1"/>
  <c r="V49" i="1"/>
  <c r="X48" i="1"/>
  <c r="Y48" i="1" s="1"/>
  <c r="F49" i="1"/>
  <c r="H48" i="1"/>
  <c r="I48" i="1" s="1"/>
  <c r="N49" i="1"/>
  <c r="C66" i="1"/>
  <c r="O49" i="1" l="1"/>
  <c r="R49" i="1" s="1"/>
  <c r="L50" i="1" s="1"/>
  <c r="G49" i="1"/>
  <c r="J49" i="1" s="1"/>
  <c r="D50" i="1" s="1"/>
  <c r="C67" i="1"/>
  <c r="W49" i="1"/>
  <c r="Z49" i="1" s="1"/>
  <c r="T50" i="1" s="1"/>
  <c r="P49" i="1" l="1"/>
  <c r="Q49" i="1" s="1"/>
  <c r="V50" i="1"/>
  <c r="X49" i="1"/>
  <c r="Y49" i="1" s="1"/>
  <c r="F50" i="1"/>
  <c r="H49" i="1"/>
  <c r="I49" i="1" s="1"/>
  <c r="C68" i="1"/>
  <c r="N50" i="1"/>
  <c r="O50" i="1" l="1"/>
  <c r="R50" i="1" s="1"/>
  <c r="L51" i="1" s="1"/>
  <c r="C69" i="1"/>
  <c r="G50" i="1"/>
  <c r="J50" i="1" s="1"/>
  <c r="D51" i="1" s="1"/>
  <c r="W50" i="1"/>
  <c r="Z50" i="1" s="1"/>
  <c r="T51" i="1" s="1"/>
  <c r="P50" i="1" l="1"/>
  <c r="Q50" i="1" s="1"/>
  <c r="V51" i="1"/>
  <c r="X50" i="1"/>
  <c r="Y50" i="1" s="1"/>
  <c r="H50" i="1"/>
  <c r="I50" i="1" s="1"/>
  <c r="C70" i="1"/>
  <c r="N51" i="1"/>
  <c r="F51" i="1"/>
  <c r="O51" i="1" l="1"/>
  <c r="R51" i="1" s="1"/>
  <c r="L52" i="1" s="1"/>
  <c r="G51" i="1"/>
  <c r="J51" i="1" s="1"/>
  <c r="D52" i="1" s="1"/>
  <c r="C71" i="1"/>
  <c r="W51" i="1"/>
  <c r="Z51" i="1" s="1"/>
  <c r="T52" i="1" s="1"/>
  <c r="X51" i="1" l="1"/>
  <c r="Y51" i="1" s="1"/>
  <c r="V52" i="1"/>
  <c r="N52" i="1"/>
  <c r="F52" i="1"/>
  <c r="H51" i="1"/>
  <c r="I51" i="1" s="1"/>
  <c r="P51" i="1"/>
  <c r="Q51" i="1" s="1"/>
  <c r="G52" i="1" l="1"/>
  <c r="J52" i="1" s="1"/>
  <c r="D53" i="1" s="1"/>
  <c r="O52" i="1"/>
  <c r="R52" i="1" s="1"/>
  <c r="L53" i="1" s="1"/>
  <c r="W52" i="1"/>
  <c r="Z52" i="1" s="1"/>
  <c r="T53" i="1" s="1"/>
  <c r="X52" i="1" l="1"/>
  <c r="Y52" i="1" s="1"/>
  <c r="V53" i="1"/>
  <c r="N53" i="1"/>
  <c r="P52" i="1"/>
  <c r="Q52" i="1" s="1"/>
  <c r="F53" i="1"/>
  <c r="H52" i="1"/>
  <c r="I52" i="1" s="1"/>
  <c r="G53" i="1" l="1"/>
  <c r="J53" i="1" s="1"/>
  <c r="D54" i="1" s="1"/>
  <c r="O53" i="1"/>
  <c r="R53" i="1" s="1"/>
  <c r="L54" i="1" s="1"/>
  <c r="W53" i="1"/>
  <c r="Z53" i="1" s="1"/>
  <c r="T54" i="1" s="1"/>
  <c r="X53" i="1" l="1"/>
  <c r="Y53" i="1" s="1"/>
  <c r="V54" i="1"/>
  <c r="N54" i="1"/>
  <c r="P53" i="1"/>
  <c r="Q53" i="1" s="1"/>
  <c r="F54" i="1"/>
  <c r="H53" i="1"/>
  <c r="I53" i="1" s="1"/>
  <c r="G54" i="1" l="1"/>
  <c r="J54" i="1" s="1"/>
  <c r="D55" i="1" s="1"/>
  <c r="O54" i="1"/>
  <c r="R54" i="1" s="1"/>
  <c r="L55" i="1" s="1"/>
  <c r="W54" i="1"/>
  <c r="Z54" i="1" s="1"/>
  <c r="T55" i="1" s="1"/>
  <c r="X54" i="1" l="1"/>
  <c r="Y54" i="1" s="1"/>
  <c r="V55" i="1"/>
  <c r="P54" i="1"/>
  <c r="Q54" i="1" s="1"/>
  <c r="N55" i="1"/>
  <c r="F55" i="1"/>
  <c r="H54" i="1"/>
  <c r="I54" i="1" s="1"/>
  <c r="G55" i="1" l="1"/>
  <c r="J55" i="1" s="1"/>
  <c r="D56" i="1" s="1"/>
  <c r="O55" i="1"/>
  <c r="R55" i="1" s="1"/>
  <c r="L56" i="1" s="1"/>
  <c r="W55" i="1"/>
  <c r="Z55" i="1" s="1"/>
  <c r="T56" i="1" s="1"/>
  <c r="X55" i="1" l="1"/>
  <c r="Y55" i="1" s="1"/>
  <c r="P55" i="1"/>
  <c r="Q55" i="1" s="1"/>
  <c r="V56" i="1"/>
  <c r="N56" i="1"/>
  <c r="F56" i="1"/>
  <c r="H55" i="1"/>
  <c r="I55" i="1" s="1"/>
  <c r="G56" i="1" l="1"/>
  <c r="J56" i="1" s="1"/>
  <c r="D57" i="1" s="1"/>
  <c r="O56" i="1"/>
  <c r="R56" i="1" s="1"/>
  <c r="L57" i="1" s="1"/>
  <c r="W56" i="1"/>
  <c r="Z56" i="1" s="1"/>
  <c r="T57" i="1" s="1"/>
  <c r="X56" i="1" l="1"/>
  <c r="Y56" i="1" s="1"/>
  <c r="V57" i="1"/>
  <c r="N57" i="1"/>
  <c r="P56" i="1"/>
  <c r="Q56" i="1" s="1"/>
  <c r="F57" i="1"/>
  <c r="H56" i="1"/>
  <c r="I56" i="1" s="1"/>
  <c r="G57" i="1" l="1"/>
  <c r="J57" i="1" s="1"/>
  <c r="D58" i="1" s="1"/>
  <c r="O57" i="1"/>
  <c r="R57" i="1" s="1"/>
  <c r="L58" i="1" s="1"/>
  <c r="W57" i="1"/>
  <c r="Z57" i="1" s="1"/>
  <c r="T58" i="1" s="1"/>
  <c r="X57" i="1" l="1"/>
  <c r="Y57" i="1" s="1"/>
  <c r="V58" i="1"/>
  <c r="N58" i="1"/>
  <c r="P57" i="1"/>
  <c r="Q57" i="1" s="1"/>
  <c r="F58" i="1"/>
  <c r="H57" i="1"/>
  <c r="I57" i="1" s="1"/>
  <c r="G58" i="1" l="1"/>
  <c r="J58" i="1" s="1"/>
  <c r="D59" i="1" s="1"/>
  <c r="O58" i="1"/>
  <c r="R58" i="1" s="1"/>
  <c r="L59" i="1" s="1"/>
  <c r="W58" i="1"/>
  <c r="Z58" i="1" s="1"/>
  <c r="T59" i="1" s="1"/>
  <c r="X58" i="1" l="1"/>
  <c r="Y58" i="1" s="1"/>
  <c r="V59" i="1"/>
  <c r="N59" i="1"/>
  <c r="P58" i="1"/>
  <c r="Q58" i="1" s="1"/>
  <c r="F59" i="1"/>
  <c r="H58" i="1"/>
  <c r="I58" i="1" s="1"/>
  <c r="G59" i="1" l="1"/>
  <c r="J59" i="1" s="1"/>
  <c r="D60" i="1" s="1"/>
  <c r="O59" i="1"/>
  <c r="R59" i="1" s="1"/>
  <c r="L60" i="1" s="1"/>
  <c r="W59" i="1"/>
  <c r="Z59" i="1" s="1"/>
  <c r="T60" i="1" s="1"/>
  <c r="X59" i="1" l="1"/>
  <c r="Y59" i="1" s="1"/>
  <c r="H59" i="1"/>
  <c r="I59" i="1" s="1"/>
  <c r="V60" i="1"/>
  <c r="N60" i="1"/>
  <c r="P59" i="1"/>
  <c r="Q59" i="1" s="1"/>
  <c r="F60" i="1"/>
  <c r="G60" i="1" l="1"/>
  <c r="J60" i="1" s="1"/>
  <c r="D61" i="1" s="1"/>
  <c r="O60" i="1"/>
  <c r="R60" i="1" s="1"/>
  <c r="L61" i="1" s="1"/>
  <c r="W60" i="1"/>
  <c r="Z60" i="1" s="1"/>
  <c r="T61" i="1" s="1"/>
  <c r="X60" i="1" l="1"/>
  <c r="Y60" i="1" s="1"/>
  <c r="V61" i="1"/>
  <c r="N61" i="1"/>
  <c r="P60" i="1"/>
  <c r="Q60" i="1" s="1"/>
  <c r="F61" i="1"/>
  <c r="H60" i="1"/>
  <c r="I60" i="1" s="1"/>
  <c r="G61" i="1" l="1"/>
  <c r="J61" i="1" s="1"/>
  <c r="D62" i="1" s="1"/>
  <c r="O61" i="1"/>
  <c r="R61" i="1" s="1"/>
  <c r="L62" i="1" s="1"/>
  <c r="W61" i="1"/>
  <c r="Z61" i="1" s="1"/>
  <c r="T62" i="1" s="1"/>
  <c r="H61" i="1" l="1"/>
  <c r="I61" i="1" s="1"/>
  <c r="P61" i="1"/>
  <c r="Q61" i="1" s="1"/>
  <c r="V62" i="1"/>
  <c r="N62" i="1"/>
  <c r="F62" i="1"/>
  <c r="X61" i="1"/>
  <c r="Y61" i="1" s="1"/>
  <c r="G62" i="1" l="1"/>
  <c r="J62" i="1" s="1"/>
  <c r="D63" i="1" s="1"/>
  <c r="O62" i="1"/>
  <c r="R62" i="1" s="1"/>
  <c r="L63" i="1" s="1"/>
  <c r="W62" i="1"/>
  <c r="Z62" i="1" s="1"/>
  <c r="T63" i="1" s="1"/>
  <c r="H62" i="1" l="1"/>
  <c r="I62" i="1" s="1"/>
  <c r="V63" i="1"/>
  <c r="N63" i="1"/>
  <c r="P62" i="1"/>
  <c r="Q62" i="1" s="1"/>
  <c r="X62" i="1"/>
  <c r="Y62" i="1" s="1"/>
  <c r="F63" i="1"/>
  <c r="G63" i="1" l="1"/>
  <c r="J63" i="1" s="1"/>
  <c r="D64" i="1" s="1"/>
  <c r="O63" i="1"/>
  <c r="R63" i="1" s="1"/>
  <c r="L64" i="1" s="1"/>
  <c r="W63" i="1"/>
  <c r="Z63" i="1" s="1"/>
  <c r="T64" i="1" s="1"/>
  <c r="X63" i="1" l="1"/>
  <c r="Y63" i="1" s="1"/>
  <c r="V64" i="1"/>
  <c r="N64" i="1"/>
  <c r="F64" i="1"/>
  <c r="P63" i="1"/>
  <c r="Q63" i="1" s="1"/>
  <c r="H63" i="1"/>
  <c r="I63" i="1" s="1"/>
  <c r="G64" i="1" l="1"/>
  <c r="J64" i="1" s="1"/>
  <c r="D65" i="1" s="1"/>
  <c r="W64" i="1"/>
  <c r="Z64" i="1" s="1"/>
  <c r="T65" i="1" s="1"/>
  <c r="O64" i="1"/>
  <c r="R64" i="1" s="1"/>
  <c r="L65" i="1" s="1"/>
  <c r="P64" i="1" l="1"/>
  <c r="Q64" i="1" s="1"/>
  <c r="N65" i="1"/>
  <c r="V65" i="1"/>
  <c r="F65" i="1"/>
  <c r="X64" i="1"/>
  <c r="Y64" i="1" s="1"/>
  <c r="H64" i="1"/>
  <c r="I64" i="1" s="1"/>
  <c r="G65" i="1" l="1"/>
  <c r="J65" i="1" s="1"/>
  <c r="D66" i="1" s="1"/>
  <c r="W65" i="1"/>
  <c r="Z65" i="1" s="1"/>
  <c r="T66" i="1" s="1"/>
  <c r="O65" i="1"/>
  <c r="R65" i="1" s="1"/>
  <c r="L66" i="1" s="1"/>
  <c r="N66" i="1" l="1"/>
  <c r="P65" i="1"/>
  <c r="Q65" i="1" s="1"/>
  <c r="X65" i="1"/>
  <c r="Y65" i="1" s="1"/>
  <c r="F66" i="1"/>
  <c r="V66" i="1"/>
  <c r="H65" i="1"/>
  <c r="I65" i="1" s="1"/>
  <c r="W66" i="1" l="1"/>
  <c r="Z66" i="1" s="1"/>
  <c r="T67" i="1" s="1"/>
  <c r="G66" i="1"/>
  <c r="J66" i="1" s="1"/>
  <c r="D67" i="1" s="1"/>
  <c r="O66" i="1"/>
  <c r="R66" i="1" s="1"/>
  <c r="L67" i="1" s="1"/>
  <c r="X66" i="1" l="1"/>
  <c r="Y66" i="1" s="1"/>
  <c r="H66" i="1"/>
  <c r="I66" i="1" s="1"/>
  <c r="N67" i="1"/>
  <c r="P66" i="1"/>
  <c r="Q66" i="1" s="1"/>
  <c r="F67" i="1"/>
  <c r="V67" i="1"/>
  <c r="W67" i="1" l="1"/>
  <c r="Z67" i="1" s="1"/>
  <c r="T68" i="1" s="1"/>
  <c r="G67" i="1"/>
  <c r="J67" i="1" s="1"/>
  <c r="D68" i="1" s="1"/>
  <c r="O67" i="1"/>
  <c r="R67" i="1" s="1"/>
  <c r="L68" i="1" s="1"/>
  <c r="X67" i="1" l="1"/>
  <c r="Y67" i="1" s="1"/>
  <c r="N68" i="1"/>
  <c r="P67" i="1"/>
  <c r="Q67" i="1" s="1"/>
  <c r="F68" i="1"/>
  <c r="H67" i="1"/>
  <c r="I67" i="1" s="1"/>
  <c r="V68" i="1"/>
  <c r="W68" i="1" l="1"/>
  <c r="Z68" i="1" s="1"/>
  <c r="T69" i="1" s="1"/>
  <c r="G68" i="1"/>
  <c r="J68" i="1" s="1"/>
  <c r="D69" i="1" s="1"/>
  <c r="O68" i="1"/>
  <c r="R68" i="1" s="1"/>
  <c r="L69" i="1" s="1"/>
  <c r="X68" i="1" l="1"/>
  <c r="Y68" i="1" s="1"/>
  <c r="N69" i="1"/>
  <c r="H68" i="1"/>
  <c r="I68" i="1" s="1"/>
  <c r="P68" i="1"/>
  <c r="Q68" i="1" s="1"/>
  <c r="F69" i="1"/>
  <c r="V69" i="1"/>
  <c r="W69" i="1" l="1"/>
  <c r="Z69" i="1" s="1"/>
  <c r="T70" i="1" s="1"/>
  <c r="G69" i="1"/>
  <c r="J69" i="1" s="1"/>
  <c r="D70" i="1" s="1"/>
  <c r="O69" i="1"/>
  <c r="R69" i="1" s="1"/>
  <c r="L70" i="1" s="1"/>
  <c r="X69" i="1" l="1"/>
  <c r="Y69" i="1" s="1"/>
  <c r="P69" i="1"/>
  <c r="Q69" i="1" s="1"/>
  <c r="N70" i="1"/>
  <c r="F70" i="1"/>
  <c r="H69" i="1"/>
  <c r="I69" i="1" s="1"/>
  <c r="V70" i="1"/>
  <c r="W70" i="1" l="1"/>
  <c r="Z70" i="1" s="1"/>
  <c r="T71" i="1" s="1"/>
  <c r="G70" i="1"/>
  <c r="J70" i="1" s="1"/>
  <c r="D71" i="1" s="1"/>
  <c r="O70" i="1"/>
  <c r="R70" i="1" s="1"/>
  <c r="L71" i="1" s="1"/>
  <c r="N71" i="1" l="1"/>
  <c r="P70" i="1"/>
  <c r="Q70" i="1" s="1"/>
  <c r="V71" i="1"/>
  <c r="F71" i="1"/>
  <c r="H70" i="1"/>
  <c r="I70" i="1" s="1"/>
  <c r="X70" i="1"/>
  <c r="Y70" i="1" s="1"/>
  <c r="F72" i="1" l="1"/>
  <c r="G71" i="1"/>
  <c r="V72" i="1"/>
  <c r="W71" i="1"/>
  <c r="N72" i="1"/>
  <c r="O71" i="1"/>
  <c r="G72" i="1" l="1"/>
  <c r="J71" i="1"/>
  <c r="O72" i="1"/>
  <c r="R71" i="1"/>
  <c r="P71" i="1"/>
  <c r="W72" i="1"/>
  <c r="Z71" i="1"/>
  <c r="X71" i="1"/>
  <c r="H71" i="1"/>
  <c r="I71" i="1" l="1"/>
  <c r="I72" i="1" s="1"/>
  <c r="H72" i="1"/>
  <c r="Y71" i="1"/>
  <c r="Y72" i="1" s="1"/>
  <c r="X72" i="1"/>
  <c r="Q71" i="1"/>
  <c r="Q72" i="1" s="1"/>
  <c r="P72" i="1"/>
</calcChain>
</file>

<file path=xl/sharedStrings.xml><?xml version="1.0" encoding="utf-8"?>
<sst xmlns="http://schemas.openxmlformats.org/spreadsheetml/2006/main" count="54" uniqueCount="39">
  <si>
    <t>Line of Credit</t>
  </si>
  <si>
    <t xml:space="preserve">  LOAN TERMS &amp; ASSUMPTIONS</t>
  </si>
  <si>
    <t>Parameter</t>
  </si>
  <si>
    <t>Value</t>
  </si>
  <si>
    <t>Notes</t>
  </si>
  <si>
    <t>Annual Interest Rate</t>
  </si>
  <si>
    <t>Adjustable input  —  toggle rate here (default: Prime − 0.25% = 6.5%)</t>
  </si>
  <si>
    <t>Facility Size</t>
  </si>
  <si>
    <t>Maximum LOC capacity per CIBC term sheet</t>
  </si>
  <si>
    <t>Draw Date (assumed)</t>
  </si>
  <si>
    <t>Adjustable input  —  assumed initial drawdown date (default 3/19/2026)</t>
  </si>
  <si>
    <t>Interest-Only Period Ends</t>
  </si>
  <si>
    <t>Drawdown window also expires on this date; no principal payments prior</t>
  </si>
  <si>
    <t>Amortization Months</t>
  </si>
  <si>
    <t>36 equal monthly P&amp;I installments beginning 5/19/2027</t>
  </si>
  <si>
    <t>Maturity Date</t>
  </si>
  <si>
    <t>Final repayment date  —  loan fully amortized by this date</t>
  </si>
  <si>
    <t xml:space="preserve">  DRAWDOWN SCENARIOS </t>
  </si>
  <si>
    <t xml:space="preserve">Scenario 1 </t>
  </si>
  <si>
    <t xml:space="preserve">Scenario 2 </t>
  </si>
  <si>
    <t xml:space="preserve">Scenario 3 </t>
  </si>
  <si>
    <t>Draw Amount</t>
  </si>
  <si>
    <t>Monthly P&amp;I Payment (Amortization Period)</t>
  </si>
  <si>
    <t xml:space="preserve">  MONTHLY CASH FLOW</t>
  </si>
  <si>
    <t>Period</t>
  </si>
  <si>
    <t>Month</t>
  </si>
  <si>
    <t xml:space="preserve">SCENARIO 1 </t>
  </si>
  <si>
    <t xml:space="preserve">SCENARIO 2 </t>
  </si>
  <si>
    <t xml:space="preserve">SCENARIO 3 </t>
  </si>
  <si>
    <t>Beg. Balance</t>
  </si>
  <si>
    <t>Draw
(Cash Inflow ▲)</t>
  </si>
  <si>
    <t>Interest
(Outflow ▼)</t>
  </si>
  <si>
    <t>Principal
(Outflow ▼)</t>
  </si>
  <si>
    <t>Total Payments</t>
  </si>
  <si>
    <t>Net Cash Flow</t>
  </si>
  <si>
    <t>End Balance</t>
  </si>
  <si>
    <t>TOTALS</t>
  </si>
  <si>
    <t>Color key:  Green text = adjustable inputs (interest rate, draw date, draw amount).  Black text = calculated formulas.  Interest-only period: Mar-26 through Apr-27.  Amortization (36 equal P&amp;I payments): May-27 through Apr-30.  Maturity: 5/19/2030.</t>
  </si>
  <si>
    <t>Assumptions: Draw assumed on first day of draw month; monthly interest = Annual Rate ÷ 12 × Beginning Balance; PMT calculated via standard amortization formula on original draw amount (no principal paid during interest-only period).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</si>
</sst>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\$#,##0;&quot;($&quot;#,##0\);\-"/>
    <numFmt numFmtId="166" formatCode="m/d/yy;@"/>
  </numFmts>
  <fonts count="16" x14ac:knownFonts="1">
    <font>
      <sz val="11"/>
      <color theme="1"/>
      <name val="Calibri"/>
      <family val="2"/>
      <charset val="1"/>
    </font>
    <font>
      <b/>
      <sz val="14"/>
      <color rgb="FFFFFFFF"/>
      <name val="Verdana"/>
      <family val="2"/>
    </font>
    <font>
      <sz val="11"/>
      <color theme="1"/>
      <name val="Verdana"/>
      <family val="2"/>
    </font>
    <font>
      <b/>
      <sz val="11"/>
      <color rgb="FFFFFFFF"/>
      <name val="Verdana"/>
      <family val="2"/>
    </font>
    <font>
      <b/>
      <sz val="9"/>
      <color rgb="FF000000"/>
      <name val="Verdana"/>
      <family val="2"/>
    </font>
    <font>
      <b/>
      <i/>
      <u/>
      <sz val="9"/>
      <color rgb="FF000000"/>
      <name val="Verdana"/>
      <family val="2"/>
    </font>
    <font>
      <b/>
      <i/>
      <sz val="9"/>
      <color rgb="FF000000"/>
      <name val="Verdana"/>
      <family val="2"/>
    </font>
    <font>
      <sz val="9"/>
      <color rgb="FF000000"/>
      <name val="Verdana"/>
      <family val="2"/>
    </font>
    <font>
      <i/>
      <sz val="9"/>
      <name val="Verdana"/>
      <family val="2"/>
    </font>
    <font>
      <i/>
      <sz val="8"/>
      <color rgb="FF7F7F7F"/>
      <name val="Verdana"/>
      <family val="2"/>
    </font>
    <font>
      <i/>
      <sz val="9"/>
      <color rgb="FF000000"/>
      <name val="Verdana"/>
      <family val="2"/>
    </font>
    <font>
      <sz val="10"/>
      <color rgb="FF000000"/>
      <name val="Verdana"/>
      <family val="2"/>
    </font>
    <font>
      <b/>
      <sz val="8"/>
      <color rgb="FF000000"/>
      <name val="Verdana"/>
      <family val="2"/>
    </font>
    <font>
      <b/>
      <sz val="9"/>
      <color rgb="FFFFFFFF"/>
      <name val="Verdana"/>
      <family val="2"/>
    </font>
    <font>
      <sz val="9"/>
      <color rgb="FF7B863D"/>
      <name val="Verdana"/>
      <family val="2"/>
    </font>
    <font>
      <b/>
      <sz val="10"/>
      <color rgb="FF7B863D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D0D3D4"/>
        <bgColor rgb="FFC8C9CA"/>
      </patternFill>
    </fill>
    <fill>
      <patternFill patternType="solid">
        <fgColor rgb="FFC8C9CA"/>
        <bgColor rgb="FFD0D3D4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7B863D"/>
        <bgColor indexed="64"/>
      </patternFill>
    </fill>
    <fill>
      <patternFill patternType="solid">
        <fgColor rgb="FF69B86D"/>
        <bgColor indexed="64"/>
      </patternFill>
    </fill>
    <fill>
      <patternFill patternType="solid">
        <fgColor rgb="FF646569"/>
        <bgColor indexed="64"/>
      </patternFill>
    </fill>
    <fill>
      <patternFill patternType="solid">
        <fgColor rgb="FF81C985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A7A7AB"/>
        <bgColor indexed="64"/>
      </patternFill>
    </fill>
    <fill>
      <patternFill patternType="solid">
        <fgColor rgb="FF7B863B"/>
        <bgColor indexed="64"/>
      </patternFill>
    </fill>
    <fill>
      <patternFill patternType="solid">
        <fgColor rgb="FF909C4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6" borderId="0" xfId="0" applyFont="1" applyFill="1" applyAlignment="1">
      <alignment horizontal="left" vertical="center"/>
    </xf>
    <xf numFmtId="0" fontId="2" fillId="0" borderId="0" xfId="0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2" fillId="3" borderId="0" xfId="0" applyFont="1" applyFill="1"/>
    <xf numFmtId="0" fontId="11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17" fontId="7" fillId="4" borderId="0" xfId="0" applyNumberFormat="1" applyFont="1" applyFill="1" applyAlignment="1">
      <alignment horizontal="center" vertical="center"/>
    </xf>
    <xf numFmtId="165" fontId="7" fillId="4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17" fontId="7" fillId="5" borderId="0" xfId="0" applyNumberFormat="1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right" vertical="center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right" vertical="center"/>
    </xf>
    <xf numFmtId="0" fontId="3" fillId="8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right" vertical="center"/>
    </xf>
    <xf numFmtId="0" fontId="12" fillId="11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right" vertical="center"/>
    </xf>
    <xf numFmtId="0" fontId="12" fillId="13" borderId="0" xfId="0" applyFont="1" applyFill="1" applyAlignment="1">
      <alignment horizontal="center" vertical="center" wrapText="1"/>
    </xf>
    <xf numFmtId="0" fontId="4" fillId="13" borderId="0" xfId="0" applyFont="1" applyFill="1" applyAlignment="1">
      <alignment horizontal="right" vertical="center"/>
    </xf>
    <xf numFmtId="165" fontId="14" fillId="0" borderId="0" xfId="0" applyNumberFormat="1" applyFont="1" applyAlignment="1">
      <alignment horizontal="center" vertical="center"/>
    </xf>
    <xf numFmtId="165" fontId="13" fillId="8" borderId="0" xfId="0" applyNumberFormat="1" applyFont="1" applyFill="1" applyAlignment="1">
      <alignment horizontal="right" vertical="center"/>
    </xf>
    <xf numFmtId="0" fontId="2" fillId="8" borderId="0" xfId="0" applyFont="1" applyFill="1"/>
    <xf numFmtId="0" fontId="9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45A32"/>
      <rgbColor rgb="FF000080"/>
      <rgbColor rgb="FF808000"/>
      <rgbColor rgb="FF800080"/>
      <rgbColor rgb="FF008080"/>
      <rgbColor rgb="FFC8C9CA"/>
      <rgbColor rgb="FF7F7F7F"/>
      <rgbColor rgb="FF9999FF"/>
      <rgbColor rgb="FF993366"/>
      <rgbColor rgb="FFF5F5F5"/>
      <rgbColor rgb="FFCCFFFF"/>
      <rgbColor rgb="FF660066"/>
      <rgbColor rgb="FFFF8080"/>
      <rgbColor rgb="FF0066CC"/>
      <rgbColor rgb="FFD0D3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FBF"/>
      <rgbColor rgb="FFFFFF99"/>
      <rgbColor rgb="FFAED6F1"/>
      <rgbColor rgb="FFFF99CC"/>
      <rgbColor rgb="FFCC99FF"/>
      <rgbColor rgb="FFFAD7A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54360"/>
      <rgbColor rgb="FF339966"/>
      <rgbColor rgb="FF003300"/>
      <rgbColor rgb="FF333300"/>
      <rgbColor rgb="FF6E2C0F"/>
      <rgbColor rgb="FF993366"/>
      <rgbColor rgb="FF1F3864"/>
      <rgbColor rgb="FF2E40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6569"/>
      <color rgb="FF909C4C"/>
      <color rgb="FF7B863B"/>
      <color rgb="FFA7A7AB"/>
      <color rgb="FF98989A"/>
      <color rgb="FF81C985"/>
      <color rgb="FF69B86D"/>
      <color rgb="FF7B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"/>
  <sheetViews>
    <sheetView showGridLines="0" tabSelected="1" zoomScaleNormal="100" workbookViewId="0">
      <pane xSplit="3" ySplit="19" topLeftCell="D20" activePane="bottomRight" state="frozen"/>
      <selection pane="topRight" activeCell="D1" sqref="D1"/>
      <selection pane="bottomLeft" activeCell="A20" sqref="A20"/>
      <selection pane="bottomRight" activeCell="B75" sqref="B75:Z75"/>
    </sheetView>
  </sheetViews>
  <sheetFormatPr baseColWidth="10" defaultColWidth="8.6640625" defaultRowHeight="14" outlineLevelRow="1" x14ac:dyDescent="0.15"/>
  <cols>
    <col min="1" max="1" width="2.5" style="2" customWidth="1"/>
    <col min="2" max="2" width="20.5" style="2" customWidth="1"/>
    <col min="3" max="3" width="22.1640625" style="2" customWidth="1"/>
    <col min="4" max="4" width="16" style="2" customWidth="1"/>
    <col min="5" max="5" width="13.33203125" style="2" bestFit="1" customWidth="1"/>
    <col min="6" max="6" width="13.33203125" style="2" customWidth="1"/>
    <col min="7" max="7" width="10" style="2" customWidth="1"/>
    <col min="8" max="8" width="12.5" style="2" bestFit="1" customWidth="1"/>
    <col min="9" max="9" width="11" style="2" customWidth="1"/>
    <col min="10" max="10" width="13.5" style="2" customWidth="1"/>
    <col min="11" max="11" width="2" style="2" customWidth="1"/>
    <col min="12" max="12" width="11.1640625" style="2" bestFit="1" customWidth="1"/>
    <col min="13" max="13" width="12.5" style="2" bestFit="1" customWidth="1"/>
    <col min="14" max="14" width="10.5" style="2" customWidth="1"/>
    <col min="15" max="15" width="10.6640625" style="2" customWidth="1"/>
    <col min="16" max="16" width="12.5" style="2" bestFit="1" customWidth="1"/>
    <col min="17" max="17" width="11.33203125" style="2" customWidth="1"/>
    <col min="18" max="18" width="10.33203125" style="2" customWidth="1"/>
    <col min="19" max="19" width="2" style="2" customWidth="1"/>
    <col min="20" max="20" width="10.5" style="2" customWidth="1"/>
    <col min="21" max="21" width="12.5" style="2" bestFit="1" customWidth="1"/>
    <col min="22" max="22" width="9.6640625" style="2" customWidth="1"/>
    <col min="23" max="23" width="11" style="2" customWidth="1"/>
    <col min="24" max="24" width="12.5" style="2" bestFit="1" customWidth="1"/>
    <col min="25" max="25" width="13" style="2" customWidth="1"/>
    <col min="26" max="26" width="10.5" style="2" customWidth="1"/>
    <col min="27" max="16384" width="8.6640625" style="2"/>
  </cols>
  <sheetData>
    <row r="1" spans="1:26" ht="21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" customHeight="1" outlineLevel="1" x14ac:dyDescent="0.15"/>
    <row r="3" spans="1:26" ht="21.75" customHeight="1" outlineLevel="1" x14ac:dyDescent="0.1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.75" customHeight="1" outlineLevel="1" x14ac:dyDescent="0.15">
      <c r="B4" s="3" t="s">
        <v>2</v>
      </c>
      <c r="C4" s="4" t="s">
        <v>3</v>
      </c>
      <c r="D4" s="5" t="s">
        <v>4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 outlineLevel="1" x14ac:dyDescent="0.15">
      <c r="B5" s="7" t="s">
        <v>5</v>
      </c>
      <c r="C5" s="21">
        <v>6.5000000000000002E-2</v>
      </c>
      <c r="D5" s="8" t="s">
        <v>6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6.5" customHeight="1" outlineLevel="1" x14ac:dyDescent="0.15">
      <c r="B6" s="7" t="s">
        <v>7</v>
      </c>
      <c r="C6" s="32">
        <v>4000000</v>
      </c>
      <c r="D6" s="8" t="s">
        <v>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6.5" customHeight="1" outlineLevel="1" x14ac:dyDescent="0.15">
      <c r="B7" s="7" t="s">
        <v>9</v>
      </c>
      <c r="C7" s="22">
        <v>46143</v>
      </c>
      <c r="D7" s="8" t="s">
        <v>10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6.5" customHeight="1" outlineLevel="1" x14ac:dyDescent="0.15">
      <c r="B8" s="7" t="s">
        <v>11</v>
      </c>
      <c r="C8" s="22">
        <v>46538</v>
      </c>
      <c r="D8" s="8" t="s">
        <v>12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6.5" customHeight="1" outlineLevel="1" x14ac:dyDescent="0.15">
      <c r="B9" s="7" t="s">
        <v>13</v>
      </c>
      <c r="C9" s="23">
        <v>36</v>
      </c>
      <c r="D9" s="8" t="s">
        <v>14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6.5" customHeight="1" outlineLevel="1" x14ac:dyDescent="0.15">
      <c r="B10" s="7" t="s">
        <v>15</v>
      </c>
      <c r="C10" s="22">
        <v>47634</v>
      </c>
      <c r="D10" s="8" t="s">
        <v>16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6" customHeight="1" outlineLevel="1" x14ac:dyDescent="0.15"/>
    <row r="12" spans="1:26" ht="21.75" customHeight="1" x14ac:dyDescent="0.15">
      <c r="B12" s="25" t="s">
        <v>17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8" customHeight="1" x14ac:dyDescent="0.15">
      <c r="B13" s="3" t="s">
        <v>2</v>
      </c>
      <c r="C13" s="3"/>
      <c r="D13" s="27" t="s">
        <v>18</v>
      </c>
      <c r="E13" s="29" t="s">
        <v>19</v>
      </c>
      <c r="F13" s="31" t="s">
        <v>20</v>
      </c>
    </row>
    <row r="14" spans="1:26" ht="18" customHeight="1" x14ac:dyDescent="0.15">
      <c r="B14" s="10" t="s">
        <v>21</v>
      </c>
      <c r="D14" s="24">
        <v>2000000</v>
      </c>
      <c r="E14" s="24">
        <v>3000000</v>
      </c>
      <c r="F14" s="24">
        <v>4000000</v>
      </c>
    </row>
    <row r="15" spans="1:26" ht="18" customHeight="1" x14ac:dyDescent="0.15">
      <c r="B15" s="11" t="s">
        <v>22</v>
      </c>
      <c r="D15" s="12">
        <f>-PMT($C$5/12,$C$9,D14)</f>
        <v>61298.005753019563</v>
      </c>
      <c r="E15" s="12">
        <f>-PMT($C$5/12,$C$9,E14)</f>
        <v>91947.008629529344</v>
      </c>
      <c r="F15" s="12">
        <f>-PMT($C$5/12,$C$9,F14)</f>
        <v>122596.01150603913</v>
      </c>
    </row>
    <row r="16" spans="1:26" ht="6" customHeight="1" x14ac:dyDescent="0.15"/>
    <row r="17" spans="2:26" ht="21.75" customHeight="1" x14ac:dyDescent="0.15">
      <c r="B17" s="25" t="s">
        <v>23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2:26" ht="21.75" customHeight="1" x14ac:dyDescent="0.15">
      <c r="B18" s="4" t="s">
        <v>24</v>
      </c>
      <c r="C18" s="4" t="s">
        <v>25</v>
      </c>
      <c r="D18" s="36" t="s">
        <v>26</v>
      </c>
      <c r="E18" s="36"/>
      <c r="F18" s="36"/>
      <c r="G18" s="36"/>
      <c r="H18" s="36"/>
      <c r="I18" s="36"/>
      <c r="J18" s="36"/>
      <c r="K18" s="13"/>
      <c r="L18" s="37" t="s">
        <v>27</v>
      </c>
      <c r="M18" s="37"/>
      <c r="N18" s="37"/>
      <c r="O18" s="37"/>
      <c r="P18" s="37"/>
      <c r="Q18" s="37"/>
      <c r="R18" s="37"/>
      <c r="S18" s="13"/>
      <c r="T18" s="38" t="s">
        <v>28</v>
      </c>
      <c r="U18" s="38"/>
      <c r="V18" s="38"/>
      <c r="W18" s="38"/>
      <c r="X18" s="38"/>
      <c r="Y18" s="38"/>
      <c r="Z18" s="38"/>
    </row>
    <row r="19" spans="2:26" ht="33" customHeight="1" x14ac:dyDescent="0.15">
      <c r="B19" s="14"/>
      <c r="C19" s="14"/>
      <c r="D19" s="26" t="s">
        <v>29</v>
      </c>
      <c r="E19" s="26" t="s">
        <v>30</v>
      </c>
      <c r="F19" s="26" t="s">
        <v>31</v>
      </c>
      <c r="G19" s="26" t="s">
        <v>32</v>
      </c>
      <c r="H19" s="26" t="s">
        <v>33</v>
      </c>
      <c r="I19" s="26" t="s">
        <v>34</v>
      </c>
      <c r="J19" s="26" t="s">
        <v>35</v>
      </c>
      <c r="K19" s="13"/>
      <c r="L19" s="28" t="s">
        <v>29</v>
      </c>
      <c r="M19" s="28" t="s">
        <v>30</v>
      </c>
      <c r="N19" s="28" t="s">
        <v>31</v>
      </c>
      <c r="O19" s="28" t="s">
        <v>32</v>
      </c>
      <c r="P19" s="28" t="s">
        <v>33</v>
      </c>
      <c r="Q19" s="28" t="s">
        <v>34</v>
      </c>
      <c r="R19" s="28" t="s">
        <v>35</v>
      </c>
      <c r="S19" s="13"/>
      <c r="T19" s="30" t="s">
        <v>29</v>
      </c>
      <c r="U19" s="30" t="s">
        <v>30</v>
      </c>
      <c r="V19" s="30" t="s">
        <v>31</v>
      </c>
      <c r="W19" s="30" t="s">
        <v>32</v>
      </c>
      <c r="X19" s="30" t="s">
        <v>33</v>
      </c>
      <c r="Y19" s="30" t="s">
        <v>34</v>
      </c>
      <c r="Z19" s="30" t="s">
        <v>35</v>
      </c>
    </row>
    <row r="20" spans="2:26" ht="15" customHeight="1" x14ac:dyDescent="0.15">
      <c r="B20" s="15">
        <v>1</v>
      </c>
      <c r="C20" s="16">
        <f>EOMONTH($C$7,0)</f>
        <v>46173</v>
      </c>
      <c r="D20" s="17">
        <v>0</v>
      </c>
      <c r="E20" s="17">
        <f>$D$14</f>
        <v>2000000</v>
      </c>
      <c r="F20" s="17">
        <f>$D$14*($C$5/12)</f>
        <v>10833.333333333334</v>
      </c>
      <c r="G20" s="17">
        <f>0</f>
        <v>0</v>
      </c>
      <c r="H20" s="17">
        <f t="shared" ref="H20:H51" si="0">F20+G20</f>
        <v>10833.333333333334</v>
      </c>
      <c r="I20" s="17">
        <f t="shared" ref="I20:I51" si="1">E20-H20</f>
        <v>1989166.6666666667</v>
      </c>
      <c r="J20" s="17">
        <f t="shared" ref="J20:J51" si="2">MAX(0,D20+E20-G20)</f>
        <v>2000000</v>
      </c>
      <c r="K20" s="13"/>
      <c r="L20" s="17">
        <v>0</v>
      </c>
      <c r="M20" s="17">
        <f>$E$14</f>
        <v>3000000</v>
      </c>
      <c r="N20" s="17">
        <f>$E$14*($C$5/12)</f>
        <v>16250</v>
      </c>
      <c r="O20" s="17">
        <f>0</f>
        <v>0</v>
      </c>
      <c r="P20" s="17">
        <f t="shared" ref="P20:P51" si="3">N20+O20</f>
        <v>16250</v>
      </c>
      <c r="Q20" s="17">
        <f t="shared" ref="Q20:Q51" si="4">M20-P20</f>
        <v>2983750</v>
      </c>
      <c r="R20" s="17">
        <f t="shared" ref="R20:R51" si="5">MAX(0,L20+M20-O20)</f>
        <v>3000000</v>
      </c>
      <c r="S20" s="13"/>
      <c r="T20" s="17">
        <v>0</v>
      </c>
      <c r="U20" s="17">
        <f>$F$14</f>
        <v>4000000</v>
      </c>
      <c r="V20" s="17">
        <f>$F$14*($C$5/12)</f>
        <v>21666.666666666668</v>
      </c>
      <c r="W20" s="17">
        <f>0</f>
        <v>0</v>
      </c>
      <c r="X20" s="17">
        <f t="shared" ref="X20:X51" si="6">V20+W20</f>
        <v>21666.666666666668</v>
      </c>
      <c r="Y20" s="17">
        <f t="shared" ref="Y20:Y51" si="7">U20-X20</f>
        <v>3978333.3333333335</v>
      </c>
      <c r="Z20" s="17">
        <f t="shared" ref="Z20:Z51" si="8">MAX(0,T20+U20-W20)</f>
        <v>4000000</v>
      </c>
    </row>
    <row r="21" spans="2:26" ht="15" customHeight="1" x14ac:dyDescent="0.15">
      <c r="B21" s="18">
        <v>2</v>
      </c>
      <c r="C21" s="19">
        <f t="shared" ref="C21:C52" si="9">EOMONTH(C20,1)</f>
        <v>46203</v>
      </c>
      <c r="D21" s="20">
        <f t="shared" ref="D21:D52" si="10">J20</f>
        <v>2000000</v>
      </c>
      <c r="E21" s="20">
        <f>0</f>
        <v>0</v>
      </c>
      <c r="F21" s="20">
        <f t="shared" ref="F21:F52" si="11">IF(D21=0,0,D21*($C$5/12))</f>
        <v>10833.333333333334</v>
      </c>
      <c r="G21" s="20">
        <f t="shared" ref="G21:G52" si="12">IF(C21&gt;=DATE(YEAR($C$8),MONTH($C$8),1),MAX(0,MIN($D$15-F21,D21)),0)</f>
        <v>0</v>
      </c>
      <c r="H21" s="20">
        <f t="shared" si="0"/>
        <v>10833.333333333334</v>
      </c>
      <c r="I21" s="20">
        <f t="shared" si="1"/>
        <v>-10833.333333333334</v>
      </c>
      <c r="J21" s="20">
        <f t="shared" si="2"/>
        <v>2000000</v>
      </c>
      <c r="K21" s="13"/>
      <c r="L21" s="20">
        <f t="shared" ref="L21:L52" si="13">R20</f>
        <v>3000000</v>
      </c>
      <c r="M21" s="20">
        <f>0</f>
        <v>0</v>
      </c>
      <c r="N21" s="20">
        <f t="shared" ref="N21:N52" si="14">IF(L21=0,0,L21*($C$5/12))</f>
        <v>16250</v>
      </c>
      <c r="O21" s="20">
        <f t="shared" ref="O21:O52" si="15">IF(C21&gt;=DATE(YEAR($C$8),MONTH($C$8),1),MAX(0,MIN($E$15-N21,L21)),0)</f>
        <v>0</v>
      </c>
      <c r="P21" s="20">
        <f t="shared" si="3"/>
        <v>16250</v>
      </c>
      <c r="Q21" s="20">
        <f t="shared" si="4"/>
        <v>-16250</v>
      </c>
      <c r="R21" s="20">
        <f t="shared" si="5"/>
        <v>3000000</v>
      </c>
      <c r="S21" s="13"/>
      <c r="T21" s="20">
        <f t="shared" ref="T21:T52" si="16">Z20</f>
        <v>4000000</v>
      </c>
      <c r="U21" s="20">
        <f>0</f>
        <v>0</v>
      </c>
      <c r="V21" s="20">
        <f t="shared" ref="V21:V52" si="17">IF(T21=0,0,T21*($C$5/12))</f>
        <v>21666.666666666668</v>
      </c>
      <c r="W21" s="20">
        <f t="shared" ref="W21:W52" si="18">IF(C21&gt;=DATE(YEAR($C$8),MONTH($C$8),1),MAX(0,MIN($F$15-V21,T21)),0)</f>
        <v>0</v>
      </c>
      <c r="X21" s="20">
        <f t="shared" si="6"/>
        <v>21666.666666666668</v>
      </c>
      <c r="Y21" s="20">
        <f t="shared" si="7"/>
        <v>-21666.666666666668</v>
      </c>
      <c r="Z21" s="20">
        <f t="shared" si="8"/>
        <v>4000000</v>
      </c>
    </row>
    <row r="22" spans="2:26" ht="15" customHeight="1" x14ac:dyDescent="0.15">
      <c r="B22" s="15">
        <v>3</v>
      </c>
      <c r="C22" s="16">
        <f t="shared" si="9"/>
        <v>46234</v>
      </c>
      <c r="D22" s="17">
        <f t="shared" si="10"/>
        <v>2000000</v>
      </c>
      <c r="E22" s="17">
        <f>0</f>
        <v>0</v>
      </c>
      <c r="F22" s="17">
        <f t="shared" si="11"/>
        <v>10833.333333333334</v>
      </c>
      <c r="G22" s="17">
        <f t="shared" si="12"/>
        <v>0</v>
      </c>
      <c r="H22" s="17">
        <f t="shared" si="0"/>
        <v>10833.333333333334</v>
      </c>
      <c r="I22" s="17">
        <f t="shared" si="1"/>
        <v>-10833.333333333334</v>
      </c>
      <c r="J22" s="17">
        <f t="shared" si="2"/>
        <v>2000000</v>
      </c>
      <c r="K22" s="13"/>
      <c r="L22" s="17">
        <f t="shared" si="13"/>
        <v>3000000</v>
      </c>
      <c r="M22" s="17">
        <f>0</f>
        <v>0</v>
      </c>
      <c r="N22" s="17">
        <f t="shared" si="14"/>
        <v>16250</v>
      </c>
      <c r="O22" s="17">
        <f t="shared" si="15"/>
        <v>0</v>
      </c>
      <c r="P22" s="17">
        <f t="shared" si="3"/>
        <v>16250</v>
      </c>
      <c r="Q22" s="17">
        <f t="shared" si="4"/>
        <v>-16250</v>
      </c>
      <c r="R22" s="17">
        <f t="shared" si="5"/>
        <v>3000000</v>
      </c>
      <c r="S22" s="13"/>
      <c r="T22" s="17">
        <f t="shared" si="16"/>
        <v>4000000</v>
      </c>
      <c r="U22" s="17">
        <f>0</f>
        <v>0</v>
      </c>
      <c r="V22" s="17">
        <f t="shared" si="17"/>
        <v>21666.666666666668</v>
      </c>
      <c r="W22" s="17">
        <f t="shared" si="18"/>
        <v>0</v>
      </c>
      <c r="X22" s="17">
        <f t="shared" si="6"/>
        <v>21666.666666666668</v>
      </c>
      <c r="Y22" s="17">
        <f t="shared" si="7"/>
        <v>-21666.666666666668</v>
      </c>
      <c r="Z22" s="17">
        <f t="shared" si="8"/>
        <v>4000000</v>
      </c>
    </row>
    <row r="23" spans="2:26" ht="15" customHeight="1" x14ac:dyDescent="0.15">
      <c r="B23" s="18">
        <v>4</v>
      </c>
      <c r="C23" s="19">
        <f t="shared" si="9"/>
        <v>46265</v>
      </c>
      <c r="D23" s="20">
        <f t="shared" si="10"/>
        <v>2000000</v>
      </c>
      <c r="E23" s="20">
        <f>0</f>
        <v>0</v>
      </c>
      <c r="F23" s="20">
        <f t="shared" si="11"/>
        <v>10833.333333333334</v>
      </c>
      <c r="G23" s="20">
        <f t="shared" si="12"/>
        <v>0</v>
      </c>
      <c r="H23" s="20">
        <f t="shared" si="0"/>
        <v>10833.333333333334</v>
      </c>
      <c r="I23" s="20">
        <f t="shared" si="1"/>
        <v>-10833.333333333334</v>
      </c>
      <c r="J23" s="20">
        <f t="shared" si="2"/>
        <v>2000000</v>
      </c>
      <c r="K23" s="13"/>
      <c r="L23" s="20">
        <f t="shared" si="13"/>
        <v>3000000</v>
      </c>
      <c r="M23" s="20">
        <f>0</f>
        <v>0</v>
      </c>
      <c r="N23" s="20">
        <f t="shared" si="14"/>
        <v>16250</v>
      </c>
      <c r="O23" s="20">
        <f t="shared" si="15"/>
        <v>0</v>
      </c>
      <c r="P23" s="20">
        <f t="shared" si="3"/>
        <v>16250</v>
      </c>
      <c r="Q23" s="20">
        <f t="shared" si="4"/>
        <v>-16250</v>
      </c>
      <c r="R23" s="20">
        <f t="shared" si="5"/>
        <v>3000000</v>
      </c>
      <c r="S23" s="13"/>
      <c r="T23" s="20">
        <f t="shared" si="16"/>
        <v>4000000</v>
      </c>
      <c r="U23" s="20">
        <f>0</f>
        <v>0</v>
      </c>
      <c r="V23" s="20">
        <f t="shared" si="17"/>
        <v>21666.666666666668</v>
      </c>
      <c r="W23" s="20">
        <f t="shared" si="18"/>
        <v>0</v>
      </c>
      <c r="X23" s="20">
        <f t="shared" si="6"/>
        <v>21666.666666666668</v>
      </c>
      <c r="Y23" s="20">
        <f t="shared" si="7"/>
        <v>-21666.666666666668</v>
      </c>
      <c r="Z23" s="20">
        <f t="shared" si="8"/>
        <v>4000000</v>
      </c>
    </row>
    <row r="24" spans="2:26" ht="15" customHeight="1" x14ac:dyDescent="0.15">
      <c r="B24" s="15">
        <v>5</v>
      </c>
      <c r="C24" s="16">
        <f t="shared" si="9"/>
        <v>46295</v>
      </c>
      <c r="D24" s="17">
        <f t="shared" si="10"/>
        <v>2000000</v>
      </c>
      <c r="E24" s="17">
        <f>0</f>
        <v>0</v>
      </c>
      <c r="F24" s="17">
        <f t="shared" si="11"/>
        <v>10833.333333333334</v>
      </c>
      <c r="G24" s="17">
        <f t="shared" si="12"/>
        <v>0</v>
      </c>
      <c r="H24" s="17">
        <f t="shared" si="0"/>
        <v>10833.333333333334</v>
      </c>
      <c r="I24" s="17">
        <f t="shared" si="1"/>
        <v>-10833.333333333334</v>
      </c>
      <c r="J24" s="17">
        <f t="shared" si="2"/>
        <v>2000000</v>
      </c>
      <c r="K24" s="13"/>
      <c r="L24" s="17">
        <f t="shared" si="13"/>
        <v>3000000</v>
      </c>
      <c r="M24" s="17">
        <f>0</f>
        <v>0</v>
      </c>
      <c r="N24" s="17">
        <f t="shared" si="14"/>
        <v>16250</v>
      </c>
      <c r="O24" s="17">
        <f t="shared" si="15"/>
        <v>0</v>
      </c>
      <c r="P24" s="17">
        <f t="shared" si="3"/>
        <v>16250</v>
      </c>
      <c r="Q24" s="17">
        <f t="shared" si="4"/>
        <v>-16250</v>
      </c>
      <c r="R24" s="17">
        <f t="shared" si="5"/>
        <v>3000000</v>
      </c>
      <c r="S24" s="13"/>
      <c r="T24" s="17">
        <f t="shared" si="16"/>
        <v>4000000</v>
      </c>
      <c r="U24" s="17">
        <f>0</f>
        <v>0</v>
      </c>
      <c r="V24" s="17">
        <f t="shared" si="17"/>
        <v>21666.666666666668</v>
      </c>
      <c r="W24" s="17">
        <f t="shared" si="18"/>
        <v>0</v>
      </c>
      <c r="X24" s="17">
        <f t="shared" si="6"/>
        <v>21666.666666666668</v>
      </c>
      <c r="Y24" s="17">
        <f t="shared" si="7"/>
        <v>-21666.666666666668</v>
      </c>
      <c r="Z24" s="17">
        <f t="shared" si="8"/>
        <v>4000000</v>
      </c>
    </row>
    <row r="25" spans="2:26" ht="15" customHeight="1" x14ac:dyDescent="0.15">
      <c r="B25" s="18">
        <v>6</v>
      </c>
      <c r="C25" s="19">
        <f t="shared" si="9"/>
        <v>46326</v>
      </c>
      <c r="D25" s="20">
        <f t="shared" si="10"/>
        <v>2000000</v>
      </c>
      <c r="E25" s="20">
        <f>0</f>
        <v>0</v>
      </c>
      <c r="F25" s="20">
        <f t="shared" si="11"/>
        <v>10833.333333333334</v>
      </c>
      <c r="G25" s="20">
        <f t="shared" si="12"/>
        <v>0</v>
      </c>
      <c r="H25" s="20">
        <f t="shared" si="0"/>
        <v>10833.333333333334</v>
      </c>
      <c r="I25" s="20">
        <f t="shared" si="1"/>
        <v>-10833.333333333334</v>
      </c>
      <c r="J25" s="20">
        <f t="shared" si="2"/>
        <v>2000000</v>
      </c>
      <c r="K25" s="13"/>
      <c r="L25" s="20">
        <f t="shared" si="13"/>
        <v>3000000</v>
      </c>
      <c r="M25" s="20">
        <f>0</f>
        <v>0</v>
      </c>
      <c r="N25" s="20">
        <f t="shared" si="14"/>
        <v>16250</v>
      </c>
      <c r="O25" s="20">
        <f t="shared" si="15"/>
        <v>0</v>
      </c>
      <c r="P25" s="20">
        <f t="shared" si="3"/>
        <v>16250</v>
      </c>
      <c r="Q25" s="20">
        <f t="shared" si="4"/>
        <v>-16250</v>
      </c>
      <c r="R25" s="20">
        <f t="shared" si="5"/>
        <v>3000000</v>
      </c>
      <c r="S25" s="13"/>
      <c r="T25" s="20">
        <f t="shared" si="16"/>
        <v>4000000</v>
      </c>
      <c r="U25" s="20">
        <f>0</f>
        <v>0</v>
      </c>
      <c r="V25" s="20">
        <f t="shared" si="17"/>
        <v>21666.666666666668</v>
      </c>
      <c r="W25" s="20">
        <f t="shared" si="18"/>
        <v>0</v>
      </c>
      <c r="X25" s="20">
        <f t="shared" si="6"/>
        <v>21666.666666666668</v>
      </c>
      <c r="Y25" s="20">
        <f t="shared" si="7"/>
        <v>-21666.666666666668</v>
      </c>
      <c r="Z25" s="20">
        <f t="shared" si="8"/>
        <v>4000000</v>
      </c>
    </row>
    <row r="26" spans="2:26" ht="15" customHeight="1" x14ac:dyDescent="0.15">
      <c r="B26" s="15">
        <v>7</v>
      </c>
      <c r="C26" s="16">
        <f t="shared" si="9"/>
        <v>46356</v>
      </c>
      <c r="D26" s="17">
        <f t="shared" si="10"/>
        <v>2000000</v>
      </c>
      <c r="E26" s="17">
        <f>0</f>
        <v>0</v>
      </c>
      <c r="F26" s="17">
        <f t="shared" si="11"/>
        <v>10833.333333333334</v>
      </c>
      <c r="G26" s="17">
        <f t="shared" si="12"/>
        <v>0</v>
      </c>
      <c r="H26" s="17">
        <f t="shared" si="0"/>
        <v>10833.333333333334</v>
      </c>
      <c r="I26" s="17">
        <f t="shared" si="1"/>
        <v>-10833.333333333334</v>
      </c>
      <c r="J26" s="17">
        <f t="shared" si="2"/>
        <v>2000000</v>
      </c>
      <c r="K26" s="13"/>
      <c r="L26" s="17">
        <f t="shared" si="13"/>
        <v>3000000</v>
      </c>
      <c r="M26" s="17">
        <f>0</f>
        <v>0</v>
      </c>
      <c r="N26" s="17">
        <f t="shared" si="14"/>
        <v>16250</v>
      </c>
      <c r="O26" s="17">
        <f t="shared" si="15"/>
        <v>0</v>
      </c>
      <c r="P26" s="17">
        <f t="shared" si="3"/>
        <v>16250</v>
      </c>
      <c r="Q26" s="17">
        <f t="shared" si="4"/>
        <v>-16250</v>
      </c>
      <c r="R26" s="17">
        <f t="shared" si="5"/>
        <v>3000000</v>
      </c>
      <c r="S26" s="13"/>
      <c r="T26" s="17">
        <f t="shared" si="16"/>
        <v>4000000</v>
      </c>
      <c r="U26" s="17">
        <f>0</f>
        <v>0</v>
      </c>
      <c r="V26" s="17">
        <f t="shared" si="17"/>
        <v>21666.666666666668</v>
      </c>
      <c r="W26" s="17">
        <f t="shared" si="18"/>
        <v>0</v>
      </c>
      <c r="X26" s="17">
        <f t="shared" si="6"/>
        <v>21666.666666666668</v>
      </c>
      <c r="Y26" s="17">
        <f t="shared" si="7"/>
        <v>-21666.666666666668</v>
      </c>
      <c r="Z26" s="17">
        <f t="shared" si="8"/>
        <v>4000000</v>
      </c>
    </row>
    <row r="27" spans="2:26" ht="15" customHeight="1" x14ac:dyDescent="0.15">
      <c r="B27" s="18">
        <v>8</v>
      </c>
      <c r="C27" s="19">
        <f t="shared" si="9"/>
        <v>46387</v>
      </c>
      <c r="D27" s="20">
        <f t="shared" si="10"/>
        <v>2000000</v>
      </c>
      <c r="E27" s="20">
        <f>0</f>
        <v>0</v>
      </c>
      <c r="F27" s="20">
        <f t="shared" si="11"/>
        <v>10833.333333333334</v>
      </c>
      <c r="G27" s="20">
        <f t="shared" si="12"/>
        <v>0</v>
      </c>
      <c r="H27" s="20">
        <f t="shared" si="0"/>
        <v>10833.333333333334</v>
      </c>
      <c r="I27" s="20">
        <f t="shared" si="1"/>
        <v>-10833.333333333334</v>
      </c>
      <c r="J27" s="20">
        <f t="shared" si="2"/>
        <v>2000000</v>
      </c>
      <c r="K27" s="13"/>
      <c r="L27" s="20">
        <f t="shared" si="13"/>
        <v>3000000</v>
      </c>
      <c r="M27" s="20">
        <f>0</f>
        <v>0</v>
      </c>
      <c r="N27" s="20">
        <f t="shared" si="14"/>
        <v>16250</v>
      </c>
      <c r="O27" s="20">
        <f t="shared" si="15"/>
        <v>0</v>
      </c>
      <c r="P27" s="20">
        <f t="shared" si="3"/>
        <v>16250</v>
      </c>
      <c r="Q27" s="20">
        <f t="shared" si="4"/>
        <v>-16250</v>
      </c>
      <c r="R27" s="20">
        <f t="shared" si="5"/>
        <v>3000000</v>
      </c>
      <c r="S27" s="13"/>
      <c r="T27" s="20">
        <f t="shared" si="16"/>
        <v>4000000</v>
      </c>
      <c r="U27" s="20">
        <f>0</f>
        <v>0</v>
      </c>
      <c r="V27" s="20">
        <f t="shared" si="17"/>
        <v>21666.666666666668</v>
      </c>
      <c r="W27" s="20">
        <f t="shared" si="18"/>
        <v>0</v>
      </c>
      <c r="X27" s="20">
        <f t="shared" si="6"/>
        <v>21666.666666666668</v>
      </c>
      <c r="Y27" s="20">
        <f t="shared" si="7"/>
        <v>-21666.666666666668</v>
      </c>
      <c r="Z27" s="20">
        <f t="shared" si="8"/>
        <v>4000000</v>
      </c>
    </row>
    <row r="28" spans="2:26" ht="15" customHeight="1" x14ac:dyDescent="0.15">
      <c r="B28" s="15">
        <v>9</v>
      </c>
      <c r="C28" s="16">
        <f t="shared" si="9"/>
        <v>46418</v>
      </c>
      <c r="D28" s="17">
        <f t="shared" si="10"/>
        <v>2000000</v>
      </c>
      <c r="E28" s="17">
        <f>0</f>
        <v>0</v>
      </c>
      <c r="F28" s="17">
        <f t="shared" si="11"/>
        <v>10833.333333333334</v>
      </c>
      <c r="G28" s="17">
        <f t="shared" si="12"/>
        <v>0</v>
      </c>
      <c r="H28" s="17">
        <f t="shared" si="0"/>
        <v>10833.333333333334</v>
      </c>
      <c r="I28" s="17">
        <f t="shared" si="1"/>
        <v>-10833.333333333334</v>
      </c>
      <c r="J28" s="17">
        <f t="shared" si="2"/>
        <v>2000000</v>
      </c>
      <c r="K28" s="13"/>
      <c r="L28" s="17">
        <f t="shared" si="13"/>
        <v>3000000</v>
      </c>
      <c r="M28" s="17">
        <f>0</f>
        <v>0</v>
      </c>
      <c r="N28" s="17">
        <f t="shared" si="14"/>
        <v>16250</v>
      </c>
      <c r="O28" s="17">
        <f t="shared" si="15"/>
        <v>0</v>
      </c>
      <c r="P28" s="17">
        <f t="shared" si="3"/>
        <v>16250</v>
      </c>
      <c r="Q28" s="17">
        <f t="shared" si="4"/>
        <v>-16250</v>
      </c>
      <c r="R28" s="17">
        <f t="shared" si="5"/>
        <v>3000000</v>
      </c>
      <c r="S28" s="13"/>
      <c r="T28" s="17">
        <f t="shared" si="16"/>
        <v>4000000</v>
      </c>
      <c r="U28" s="17">
        <f>0</f>
        <v>0</v>
      </c>
      <c r="V28" s="17">
        <f t="shared" si="17"/>
        <v>21666.666666666668</v>
      </c>
      <c r="W28" s="17">
        <f t="shared" si="18"/>
        <v>0</v>
      </c>
      <c r="X28" s="17">
        <f t="shared" si="6"/>
        <v>21666.666666666668</v>
      </c>
      <c r="Y28" s="17">
        <f t="shared" si="7"/>
        <v>-21666.666666666668</v>
      </c>
      <c r="Z28" s="17">
        <f t="shared" si="8"/>
        <v>4000000</v>
      </c>
    </row>
    <row r="29" spans="2:26" ht="15" customHeight="1" x14ac:dyDescent="0.15">
      <c r="B29" s="18">
        <v>10</v>
      </c>
      <c r="C29" s="19">
        <f t="shared" si="9"/>
        <v>46446</v>
      </c>
      <c r="D29" s="20">
        <f t="shared" si="10"/>
        <v>2000000</v>
      </c>
      <c r="E29" s="20">
        <f>0</f>
        <v>0</v>
      </c>
      <c r="F29" s="20">
        <f t="shared" si="11"/>
        <v>10833.333333333334</v>
      </c>
      <c r="G29" s="20">
        <f t="shared" si="12"/>
        <v>0</v>
      </c>
      <c r="H29" s="20">
        <f t="shared" si="0"/>
        <v>10833.333333333334</v>
      </c>
      <c r="I29" s="20">
        <f t="shared" si="1"/>
        <v>-10833.333333333334</v>
      </c>
      <c r="J29" s="20">
        <f t="shared" si="2"/>
        <v>2000000</v>
      </c>
      <c r="K29" s="13"/>
      <c r="L29" s="20">
        <f t="shared" si="13"/>
        <v>3000000</v>
      </c>
      <c r="M29" s="20">
        <f>0</f>
        <v>0</v>
      </c>
      <c r="N29" s="20">
        <f t="shared" si="14"/>
        <v>16250</v>
      </c>
      <c r="O29" s="20">
        <f t="shared" si="15"/>
        <v>0</v>
      </c>
      <c r="P29" s="20">
        <f t="shared" si="3"/>
        <v>16250</v>
      </c>
      <c r="Q29" s="20">
        <f t="shared" si="4"/>
        <v>-16250</v>
      </c>
      <c r="R29" s="20">
        <f t="shared" si="5"/>
        <v>3000000</v>
      </c>
      <c r="S29" s="13"/>
      <c r="T29" s="20">
        <f t="shared" si="16"/>
        <v>4000000</v>
      </c>
      <c r="U29" s="20">
        <f>0</f>
        <v>0</v>
      </c>
      <c r="V29" s="20">
        <f t="shared" si="17"/>
        <v>21666.666666666668</v>
      </c>
      <c r="W29" s="20">
        <f t="shared" si="18"/>
        <v>0</v>
      </c>
      <c r="X29" s="20">
        <f t="shared" si="6"/>
        <v>21666.666666666668</v>
      </c>
      <c r="Y29" s="20">
        <f t="shared" si="7"/>
        <v>-21666.666666666668</v>
      </c>
      <c r="Z29" s="20">
        <f t="shared" si="8"/>
        <v>4000000</v>
      </c>
    </row>
    <row r="30" spans="2:26" ht="15" customHeight="1" x14ac:dyDescent="0.15">
      <c r="B30" s="15">
        <v>11</v>
      </c>
      <c r="C30" s="16">
        <f t="shared" si="9"/>
        <v>46477</v>
      </c>
      <c r="D30" s="17">
        <f t="shared" si="10"/>
        <v>2000000</v>
      </c>
      <c r="E30" s="17">
        <f>0</f>
        <v>0</v>
      </c>
      <c r="F30" s="17">
        <f t="shared" si="11"/>
        <v>10833.333333333334</v>
      </c>
      <c r="G30" s="17">
        <f t="shared" si="12"/>
        <v>0</v>
      </c>
      <c r="H30" s="17">
        <f t="shared" si="0"/>
        <v>10833.333333333334</v>
      </c>
      <c r="I30" s="17">
        <f t="shared" si="1"/>
        <v>-10833.333333333334</v>
      </c>
      <c r="J30" s="17">
        <f t="shared" si="2"/>
        <v>2000000</v>
      </c>
      <c r="K30" s="13"/>
      <c r="L30" s="17">
        <f t="shared" si="13"/>
        <v>3000000</v>
      </c>
      <c r="M30" s="17">
        <f>0</f>
        <v>0</v>
      </c>
      <c r="N30" s="17">
        <f t="shared" si="14"/>
        <v>16250</v>
      </c>
      <c r="O30" s="17">
        <f t="shared" si="15"/>
        <v>0</v>
      </c>
      <c r="P30" s="17">
        <f t="shared" si="3"/>
        <v>16250</v>
      </c>
      <c r="Q30" s="17">
        <f t="shared" si="4"/>
        <v>-16250</v>
      </c>
      <c r="R30" s="17">
        <f t="shared" si="5"/>
        <v>3000000</v>
      </c>
      <c r="S30" s="13"/>
      <c r="T30" s="17">
        <f t="shared" si="16"/>
        <v>4000000</v>
      </c>
      <c r="U30" s="17">
        <f>0</f>
        <v>0</v>
      </c>
      <c r="V30" s="17">
        <f t="shared" si="17"/>
        <v>21666.666666666668</v>
      </c>
      <c r="W30" s="17">
        <f t="shared" si="18"/>
        <v>0</v>
      </c>
      <c r="X30" s="17">
        <f t="shared" si="6"/>
        <v>21666.666666666668</v>
      </c>
      <c r="Y30" s="17">
        <f t="shared" si="7"/>
        <v>-21666.666666666668</v>
      </c>
      <c r="Z30" s="17">
        <f t="shared" si="8"/>
        <v>4000000</v>
      </c>
    </row>
    <row r="31" spans="2:26" ht="15" customHeight="1" x14ac:dyDescent="0.15">
      <c r="B31" s="18">
        <v>12</v>
      </c>
      <c r="C31" s="19">
        <f t="shared" si="9"/>
        <v>46507</v>
      </c>
      <c r="D31" s="20">
        <f t="shared" si="10"/>
        <v>2000000</v>
      </c>
      <c r="E31" s="20">
        <f>0</f>
        <v>0</v>
      </c>
      <c r="F31" s="20">
        <f t="shared" si="11"/>
        <v>10833.333333333334</v>
      </c>
      <c r="G31" s="20">
        <f t="shared" si="12"/>
        <v>0</v>
      </c>
      <c r="H31" s="20">
        <f t="shared" si="0"/>
        <v>10833.333333333334</v>
      </c>
      <c r="I31" s="20">
        <f t="shared" si="1"/>
        <v>-10833.333333333334</v>
      </c>
      <c r="J31" s="20">
        <f t="shared" si="2"/>
        <v>2000000</v>
      </c>
      <c r="K31" s="13"/>
      <c r="L31" s="20">
        <f t="shared" si="13"/>
        <v>3000000</v>
      </c>
      <c r="M31" s="20">
        <f>0</f>
        <v>0</v>
      </c>
      <c r="N31" s="20">
        <f t="shared" si="14"/>
        <v>16250</v>
      </c>
      <c r="O31" s="20">
        <f t="shared" si="15"/>
        <v>0</v>
      </c>
      <c r="P31" s="20">
        <f t="shared" si="3"/>
        <v>16250</v>
      </c>
      <c r="Q31" s="20">
        <f t="shared" si="4"/>
        <v>-16250</v>
      </c>
      <c r="R31" s="20">
        <f t="shared" si="5"/>
        <v>3000000</v>
      </c>
      <c r="S31" s="13"/>
      <c r="T31" s="20">
        <f t="shared" si="16"/>
        <v>4000000</v>
      </c>
      <c r="U31" s="20">
        <f>0</f>
        <v>0</v>
      </c>
      <c r="V31" s="20">
        <f t="shared" si="17"/>
        <v>21666.666666666668</v>
      </c>
      <c r="W31" s="20">
        <f t="shared" si="18"/>
        <v>0</v>
      </c>
      <c r="X31" s="20">
        <f t="shared" si="6"/>
        <v>21666.666666666668</v>
      </c>
      <c r="Y31" s="20">
        <f t="shared" si="7"/>
        <v>-21666.666666666668</v>
      </c>
      <c r="Z31" s="20">
        <f t="shared" si="8"/>
        <v>4000000</v>
      </c>
    </row>
    <row r="32" spans="2:26" ht="15" customHeight="1" x14ac:dyDescent="0.15">
      <c r="B32" s="15">
        <v>13</v>
      </c>
      <c r="C32" s="16">
        <f t="shared" si="9"/>
        <v>46538</v>
      </c>
      <c r="D32" s="17">
        <f t="shared" si="10"/>
        <v>2000000</v>
      </c>
      <c r="E32" s="17">
        <f>0</f>
        <v>0</v>
      </c>
      <c r="F32" s="17">
        <f t="shared" si="11"/>
        <v>10833.333333333334</v>
      </c>
      <c r="G32" s="17">
        <f t="shared" si="12"/>
        <v>50464.672419686227</v>
      </c>
      <c r="H32" s="17">
        <f t="shared" si="0"/>
        <v>61298.005753019563</v>
      </c>
      <c r="I32" s="17">
        <f t="shared" si="1"/>
        <v>-61298.005753019563</v>
      </c>
      <c r="J32" s="17">
        <f t="shared" si="2"/>
        <v>1949535.3275803137</v>
      </c>
      <c r="K32" s="13"/>
      <c r="L32" s="17">
        <f t="shared" si="13"/>
        <v>3000000</v>
      </c>
      <c r="M32" s="17">
        <f>0</f>
        <v>0</v>
      </c>
      <c r="N32" s="17">
        <f t="shared" si="14"/>
        <v>16250</v>
      </c>
      <c r="O32" s="17">
        <f t="shared" si="15"/>
        <v>75697.008629529344</v>
      </c>
      <c r="P32" s="17">
        <f t="shared" si="3"/>
        <v>91947.008629529344</v>
      </c>
      <c r="Q32" s="17">
        <f t="shared" si="4"/>
        <v>-91947.008629529344</v>
      </c>
      <c r="R32" s="17">
        <f t="shared" si="5"/>
        <v>2924302.9913704707</v>
      </c>
      <c r="S32" s="13"/>
      <c r="T32" s="17">
        <f t="shared" si="16"/>
        <v>4000000</v>
      </c>
      <c r="U32" s="17">
        <f>0</f>
        <v>0</v>
      </c>
      <c r="V32" s="17">
        <f t="shared" si="17"/>
        <v>21666.666666666668</v>
      </c>
      <c r="W32" s="17">
        <f t="shared" si="18"/>
        <v>100929.34483937245</v>
      </c>
      <c r="X32" s="17">
        <f t="shared" si="6"/>
        <v>122596.01150603913</v>
      </c>
      <c r="Y32" s="17">
        <f t="shared" si="7"/>
        <v>-122596.01150603913</v>
      </c>
      <c r="Z32" s="17">
        <f t="shared" si="8"/>
        <v>3899070.6551606273</v>
      </c>
    </row>
    <row r="33" spans="2:26" ht="15" customHeight="1" x14ac:dyDescent="0.15">
      <c r="B33" s="18">
        <v>14</v>
      </c>
      <c r="C33" s="19">
        <f t="shared" si="9"/>
        <v>46568</v>
      </c>
      <c r="D33" s="20">
        <f t="shared" si="10"/>
        <v>1949535.3275803137</v>
      </c>
      <c r="E33" s="20">
        <f>0</f>
        <v>0</v>
      </c>
      <c r="F33" s="20">
        <f t="shared" si="11"/>
        <v>10559.983024393367</v>
      </c>
      <c r="G33" s="20">
        <f t="shared" si="12"/>
        <v>50738.022728626194</v>
      </c>
      <c r="H33" s="20">
        <f t="shared" si="0"/>
        <v>61298.005753019563</v>
      </c>
      <c r="I33" s="20">
        <f t="shared" si="1"/>
        <v>-61298.005753019563</v>
      </c>
      <c r="J33" s="20">
        <f t="shared" si="2"/>
        <v>1898797.3048516875</v>
      </c>
      <c r="K33" s="13"/>
      <c r="L33" s="20">
        <f t="shared" si="13"/>
        <v>2924302.9913704707</v>
      </c>
      <c r="M33" s="20">
        <f>0</f>
        <v>0</v>
      </c>
      <c r="N33" s="20">
        <f t="shared" si="14"/>
        <v>15839.974536590051</v>
      </c>
      <c r="O33" s="20">
        <f t="shared" si="15"/>
        <v>76107.034092939299</v>
      </c>
      <c r="P33" s="20">
        <f t="shared" si="3"/>
        <v>91947.008629529344</v>
      </c>
      <c r="Q33" s="20">
        <f t="shared" si="4"/>
        <v>-91947.008629529344</v>
      </c>
      <c r="R33" s="20">
        <f t="shared" si="5"/>
        <v>2848195.9572775313</v>
      </c>
      <c r="S33" s="13"/>
      <c r="T33" s="20">
        <f t="shared" si="16"/>
        <v>3899070.6551606273</v>
      </c>
      <c r="U33" s="20">
        <f>0</f>
        <v>0</v>
      </c>
      <c r="V33" s="20">
        <f t="shared" si="17"/>
        <v>21119.966048786733</v>
      </c>
      <c r="W33" s="20">
        <f t="shared" si="18"/>
        <v>101476.04545725239</v>
      </c>
      <c r="X33" s="20">
        <f t="shared" si="6"/>
        <v>122596.01150603913</v>
      </c>
      <c r="Y33" s="20">
        <f t="shared" si="7"/>
        <v>-122596.01150603913</v>
      </c>
      <c r="Z33" s="20">
        <f t="shared" si="8"/>
        <v>3797594.609703375</v>
      </c>
    </row>
    <row r="34" spans="2:26" ht="15" customHeight="1" x14ac:dyDescent="0.15">
      <c r="B34" s="15">
        <v>15</v>
      </c>
      <c r="C34" s="16">
        <f t="shared" si="9"/>
        <v>46599</v>
      </c>
      <c r="D34" s="17">
        <f t="shared" si="10"/>
        <v>1898797.3048516875</v>
      </c>
      <c r="E34" s="17">
        <f>0</f>
        <v>0</v>
      </c>
      <c r="F34" s="17">
        <f t="shared" si="11"/>
        <v>10285.152067946641</v>
      </c>
      <c r="G34" s="17">
        <f t="shared" si="12"/>
        <v>51012.853685072922</v>
      </c>
      <c r="H34" s="17">
        <f t="shared" si="0"/>
        <v>61298.005753019563</v>
      </c>
      <c r="I34" s="17">
        <f t="shared" si="1"/>
        <v>-61298.005753019563</v>
      </c>
      <c r="J34" s="17">
        <f t="shared" si="2"/>
        <v>1847784.4511666147</v>
      </c>
      <c r="K34" s="13"/>
      <c r="L34" s="17">
        <f t="shared" si="13"/>
        <v>2848195.9572775313</v>
      </c>
      <c r="M34" s="17">
        <f>0</f>
        <v>0</v>
      </c>
      <c r="N34" s="17">
        <f t="shared" si="14"/>
        <v>15427.728101919962</v>
      </c>
      <c r="O34" s="17">
        <f t="shared" si="15"/>
        <v>76519.280527609386</v>
      </c>
      <c r="P34" s="17">
        <f t="shared" si="3"/>
        <v>91947.008629529344</v>
      </c>
      <c r="Q34" s="17">
        <f t="shared" si="4"/>
        <v>-91947.008629529344</v>
      </c>
      <c r="R34" s="17">
        <f t="shared" si="5"/>
        <v>2771676.6767499219</v>
      </c>
      <c r="S34" s="13"/>
      <c r="T34" s="17">
        <f t="shared" si="16"/>
        <v>3797594.609703375</v>
      </c>
      <c r="U34" s="17">
        <f>0</f>
        <v>0</v>
      </c>
      <c r="V34" s="17">
        <f t="shared" si="17"/>
        <v>20570.304135893282</v>
      </c>
      <c r="W34" s="17">
        <f t="shared" si="18"/>
        <v>102025.70737014584</v>
      </c>
      <c r="X34" s="17">
        <f t="shared" si="6"/>
        <v>122596.01150603913</v>
      </c>
      <c r="Y34" s="17">
        <f t="shared" si="7"/>
        <v>-122596.01150603913</v>
      </c>
      <c r="Z34" s="17">
        <f t="shared" si="8"/>
        <v>3695568.9023332293</v>
      </c>
    </row>
    <row r="35" spans="2:26" ht="15" customHeight="1" x14ac:dyDescent="0.15">
      <c r="B35" s="18">
        <v>16</v>
      </c>
      <c r="C35" s="19">
        <f t="shared" si="9"/>
        <v>46630</v>
      </c>
      <c r="D35" s="20">
        <f t="shared" si="10"/>
        <v>1847784.4511666147</v>
      </c>
      <c r="E35" s="20">
        <f>0</f>
        <v>0</v>
      </c>
      <c r="F35" s="20">
        <f t="shared" si="11"/>
        <v>10008.832443819163</v>
      </c>
      <c r="G35" s="20">
        <f t="shared" si="12"/>
        <v>51289.1733092004</v>
      </c>
      <c r="H35" s="20">
        <f t="shared" si="0"/>
        <v>61298.005753019563</v>
      </c>
      <c r="I35" s="20">
        <f t="shared" si="1"/>
        <v>-61298.005753019563</v>
      </c>
      <c r="J35" s="20">
        <f t="shared" si="2"/>
        <v>1796495.2778574142</v>
      </c>
      <c r="K35" s="13"/>
      <c r="L35" s="20">
        <f t="shared" si="13"/>
        <v>2771676.6767499219</v>
      </c>
      <c r="M35" s="20">
        <f>0</f>
        <v>0</v>
      </c>
      <c r="N35" s="20">
        <f t="shared" si="14"/>
        <v>15013.248665728745</v>
      </c>
      <c r="O35" s="20">
        <f t="shared" si="15"/>
        <v>76933.759963800607</v>
      </c>
      <c r="P35" s="20">
        <f t="shared" si="3"/>
        <v>91947.008629529359</v>
      </c>
      <c r="Q35" s="20">
        <f t="shared" si="4"/>
        <v>-91947.008629529359</v>
      </c>
      <c r="R35" s="20">
        <f t="shared" si="5"/>
        <v>2694742.9167861212</v>
      </c>
      <c r="S35" s="13"/>
      <c r="T35" s="20">
        <f t="shared" si="16"/>
        <v>3695568.9023332293</v>
      </c>
      <c r="U35" s="20">
        <f>0</f>
        <v>0</v>
      </c>
      <c r="V35" s="20">
        <f t="shared" si="17"/>
        <v>20017.664887638326</v>
      </c>
      <c r="W35" s="20">
        <f t="shared" si="18"/>
        <v>102578.3466184008</v>
      </c>
      <c r="X35" s="20">
        <f t="shared" si="6"/>
        <v>122596.01150603913</v>
      </c>
      <c r="Y35" s="20">
        <f t="shared" si="7"/>
        <v>-122596.01150603913</v>
      </c>
      <c r="Z35" s="20">
        <f t="shared" si="8"/>
        <v>3592990.5557148284</v>
      </c>
    </row>
    <row r="36" spans="2:26" ht="15" customHeight="1" x14ac:dyDescent="0.15">
      <c r="B36" s="15">
        <v>17</v>
      </c>
      <c r="C36" s="16">
        <f t="shared" si="9"/>
        <v>46660</v>
      </c>
      <c r="D36" s="17">
        <f t="shared" si="10"/>
        <v>1796495.2778574142</v>
      </c>
      <c r="E36" s="17">
        <f>0</f>
        <v>0</v>
      </c>
      <c r="F36" s="17">
        <f t="shared" si="11"/>
        <v>9731.0160883943281</v>
      </c>
      <c r="G36" s="17">
        <f t="shared" si="12"/>
        <v>51566.989664625231</v>
      </c>
      <c r="H36" s="17">
        <f t="shared" si="0"/>
        <v>61298.005753019563</v>
      </c>
      <c r="I36" s="17">
        <f t="shared" si="1"/>
        <v>-61298.005753019563</v>
      </c>
      <c r="J36" s="17">
        <f t="shared" si="2"/>
        <v>1744928.2881927891</v>
      </c>
      <c r="K36" s="13"/>
      <c r="L36" s="17">
        <f t="shared" si="13"/>
        <v>2694742.9167861212</v>
      </c>
      <c r="M36" s="17">
        <f>0</f>
        <v>0</v>
      </c>
      <c r="N36" s="17">
        <f t="shared" si="14"/>
        <v>14596.52413259149</v>
      </c>
      <c r="O36" s="17">
        <f t="shared" si="15"/>
        <v>77350.484496937861</v>
      </c>
      <c r="P36" s="17">
        <f t="shared" si="3"/>
        <v>91947.008629529359</v>
      </c>
      <c r="Q36" s="17">
        <f t="shared" si="4"/>
        <v>-91947.008629529359</v>
      </c>
      <c r="R36" s="17">
        <f t="shared" si="5"/>
        <v>2617392.4322891831</v>
      </c>
      <c r="S36" s="13"/>
      <c r="T36" s="17">
        <f t="shared" si="16"/>
        <v>3592990.5557148284</v>
      </c>
      <c r="U36" s="17">
        <f>0</f>
        <v>0</v>
      </c>
      <c r="V36" s="17">
        <f t="shared" si="17"/>
        <v>19462.032176788656</v>
      </c>
      <c r="W36" s="17">
        <f t="shared" si="18"/>
        <v>103133.97932925046</v>
      </c>
      <c r="X36" s="17">
        <f t="shared" si="6"/>
        <v>122596.01150603913</v>
      </c>
      <c r="Y36" s="17">
        <f t="shared" si="7"/>
        <v>-122596.01150603913</v>
      </c>
      <c r="Z36" s="17">
        <f t="shared" si="8"/>
        <v>3489856.5763855781</v>
      </c>
    </row>
    <row r="37" spans="2:26" ht="15" customHeight="1" x14ac:dyDescent="0.15">
      <c r="B37" s="18">
        <v>18</v>
      </c>
      <c r="C37" s="19">
        <f t="shared" si="9"/>
        <v>46691</v>
      </c>
      <c r="D37" s="20">
        <f t="shared" si="10"/>
        <v>1744928.2881927891</v>
      </c>
      <c r="E37" s="20">
        <f>0</f>
        <v>0</v>
      </c>
      <c r="F37" s="20">
        <f t="shared" si="11"/>
        <v>9451.6948943776079</v>
      </c>
      <c r="G37" s="20">
        <f t="shared" si="12"/>
        <v>51846.310858641955</v>
      </c>
      <c r="H37" s="20">
        <f t="shared" si="0"/>
        <v>61298.005753019563</v>
      </c>
      <c r="I37" s="20">
        <f t="shared" si="1"/>
        <v>-61298.005753019563</v>
      </c>
      <c r="J37" s="20">
        <f t="shared" si="2"/>
        <v>1693081.9773341471</v>
      </c>
      <c r="K37" s="13"/>
      <c r="L37" s="20">
        <f t="shared" si="13"/>
        <v>2617392.4322891831</v>
      </c>
      <c r="M37" s="20">
        <f>0</f>
        <v>0</v>
      </c>
      <c r="N37" s="20">
        <f t="shared" si="14"/>
        <v>14177.54234156641</v>
      </c>
      <c r="O37" s="20">
        <f t="shared" si="15"/>
        <v>77769.466287962932</v>
      </c>
      <c r="P37" s="20">
        <f t="shared" si="3"/>
        <v>91947.008629529344</v>
      </c>
      <c r="Q37" s="20">
        <f t="shared" si="4"/>
        <v>-91947.008629529344</v>
      </c>
      <c r="R37" s="20">
        <f t="shared" si="5"/>
        <v>2539622.96600122</v>
      </c>
      <c r="S37" s="13"/>
      <c r="T37" s="20">
        <f t="shared" si="16"/>
        <v>3489856.5763855781</v>
      </c>
      <c r="U37" s="20">
        <f>0</f>
        <v>0</v>
      </c>
      <c r="V37" s="20">
        <f t="shared" si="17"/>
        <v>18903.389788755216</v>
      </c>
      <c r="W37" s="20">
        <f t="shared" si="18"/>
        <v>103692.62171728391</v>
      </c>
      <c r="X37" s="20">
        <f t="shared" si="6"/>
        <v>122596.01150603913</v>
      </c>
      <c r="Y37" s="20">
        <f t="shared" si="7"/>
        <v>-122596.01150603913</v>
      </c>
      <c r="Z37" s="20">
        <f t="shared" si="8"/>
        <v>3386163.9546682942</v>
      </c>
    </row>
    <row r="38" spans="2:26" ht="15" customHeight="1" x14ac:dyDescent="0.15">
      <c r="B38" s="15">
        <v>19</v>
      </c>
      <c r="C38" s="16">
        <f t="shared" si="9"/>
        <v>46721</v>
      </c>
      <c r="D38" s="17">
        <f t="shared" si="10"/>
        <v>1693081.9773341471</v>
      </c>
      <c r="E38" s="17">
        <f>0</f>
        <v>0</v>
      </c>
      <c r="F38" s="17">
        <f t="shared" si="11"/>
        <v>9170.860710559964</v>
      </c>
      <c r="G38" s="17">
        <f t="shared" si="12"/>
        <v>52127.145042459597</v>
      </c>
      <c r="H38" s="17">
        <f t="shared" si="0"/>
        <v>61298.005753019563</v>
      </c>
      <c r="I38" s="17">
        <f t="shared" si="1"/>
        <v>-61298.005753019563</v>
      </c>
      <c r="J38" s="17">
        <f t="shared" si="2"/>
        <v>1640954.8322916874</v>
      </c>
      <c r="K38" s="13"/>
      <c r="L38" s="17">
        <f t="shared" si="13"/>
        <v>2539622.96600122</v>
      </c>
      <c r="M38" s="17">
        <f>0</f>
        <v>0</v>
      </c>
      <c r="N38" s="17">
        <f t="shared" si="14"/>
        <v>13756.291065839943</v>
      </c>
      <c r="O38" s="17">
        <f t="shared" si="15"/>
        <v>78190.717563689395</v>
      </c>
      <c r="P38" s="17">
        <f t="shared" si="3"/>
        <v>91947.008629529344</v>
      </c>
      <c r="Q38" s="17">
        <f t="shared" si="4"/>
        <v>-91947.008629529344</v>
      </c>
      <c r="R38" s="17">
        <f t="shared" si="5"/>
        <v>2461432.2484375308</v>
      </c>
      <c r="S38" s="13"/>
      <c r="T38" s="17">
        <f t="shared" si="16"/>
        <v>3386163.9546682942</v>
      </c>
      <c r="U38" s="17">
        <f>0</f>
        <v>0</v>
      </c>
      <c r="V38" s="17">
        <f t="shared" si="17"/>
        <v>18341.721421119928</v>
      </c>
      <c r="W38" s="17">
        <f t="shared" si="18"/>
        <v>104254.29008491919</v>
      </c>
      <c r="X38" s="17">
        <f t="shared" si="6"/>
        <v>122596.01150603913</v>
      </c>
      <c r="Y38" s="17">
        <f t="shared" si="7"/>
        <v>-122596.01150603913</v>
      </c>
      <c r="Z38" s="17">
        <f t="shared" si="8"/>
        <v>3281909.6645833747</v>
      </c>
    </row>
    <row r="39" spans="2:26" ht="15" customHeight="1" x14ac:dyDescent="0.15">
      <c r="B39" s="18">
        <v>20</v>
      </c>
      <c r="C39" s="19">
        <f t="shared" si="9"/>
        <v>46752</v>
      </c>
      <c r="D39" s="20">
        <f t="shared" si="10"/>
        <v>1640954.8322916874</v>
      </c>
      <c r="E39" s="20">
        <f>0</f>
        <v>0</v>
      </c>
      <c r="F39" s="20">
        <f t="shared" si="11"/>
        <v>8888.5053415799739</v>
      </c>
      <c r="G39" s="20">
        <f t="shared" si="12"/>
        <v>52409.500411439585</v>
      </c>
      <c r="H39" s="20">
        <f t="shared" si="0"/>
        <v>61298.005753019563</v>
      </c>
      <c r="I39" s="20">
        <f t="shared" si="1"/>
        <v>-61298.005753019563</v>
      </c>
      <c r="J39" s="20">
        <f t="shared" si="2"/>
        <v>1588545.3318802477</v>
      </c>
      <c r="K39" s="13"/>
      <c r="L39" s="20">
        <f t="shared" si="13"/>
        <v>2461432.2484375308</v>
      </c>
      <c r="M39" s="20">
        <f>0</f>
        <v>0</v>
      </c>
      <c r="N39" s="20">
        <f t="shared" si="14"/>
        <v>13332.758012369959</v>
      </c>
      <c r="O39" s="20">
        <f t="shared" si="15"/>
        <v>78614.250617159385</v>
      </c>
      <c r="P39" s="20">
        <f t="shared" si="3"/>
        <v>91947.008629529344</v>
      </c>
      <c r="Q39" s="20">
        <f t="shared" si="4"/>
        <v>-91947.008629529344</v>
      </c>
      <c r="R39" s="20">
        <f t="shared" si="5"/>
        <v>2382817.9978203713</v>
      </c>
      <c r="S39" s="13"/>
      <c r="T39" s="20">
        <f t="shared" si="16"/>
        <v>3281909.6645833747</v>
      </c>
      <c r="U39" s="20">
        <f>0</f>
        <v>0</v>
      </c>
      <c r="V39" s="20">
        <f t="shared" si="17"/>
        <v>17777.010683159948</v>
      </c>
      <c r="W39" s="20">
        <f t="shared" si="18"/>
        <v>104819.00082287917</v>
      </c>
      <c r="X39" s="20">
        <f t="shared" si="6"/>
        <v>122596.01150603913</v>
      </c>
      <c r="Y39" s="20">
        <f t="shared" si="7"/>
        <v>-122596.01150603913</v>
      </c>
      <c r="Z39" s="20">
        <f t="shared" si="8"/>
        <v>3177090.6637604954</v>
      </c>
    </row>
    <row r="40" spans="2:26" ht="15" customHeight="1" x14ac:dyDescent="0.15">
      <c r="B40" s="15">
        <v>21</v>
      </c>
      <c r="C40" s="16">
        <f t="shared" si="9"/>
        <v>46783</v>
      </c>
      <c r="D40" s="17">
        <f t="shared" si="10"/>
        <v>1588545.3318802477</v>
      </c>
      <c r="E40" s="17">
        <f>0</f>
        <v>0</v>
      </c>
      <c r="F40" s="17">
        <f t="shared" si="11"/>
        <v>8604.6205476846753</v>
      </c>
      <c r="G40" s="17">
        <f t="shared" si="12"/>
        <v>52693.385205334889</v>
      </c>
      <c r="H40" s="17">
        <f t="shared" si="0"/>
        <v>61298.005753019563</v>
      </c>
      <c r="I40" s="17">
        <f t="shared" si="1"/>
        <v>-61298.005753019563</v>
      </c>
      <c r="J40" s="17">
        <f t="shared" si="2"/>
        <v>1535851.9466749127</v>
      </c>
      <c r="K40" s="13"/>
      <c r="L40" s="17">
        <f t="shared" si="13"/>
        <v>2382817.9978203713</v>
      </c>
      <c r="M40" s="17">
        <f>0</f>
        <v>0</v>
      </c>
      <c r="N40" s="17">
        <f t="shared" si="14"/>
        <v>12906.930821527012</v>
      </c>
      <c r="O40" s="17">
        <f t="shared" si="15"/>
        <v>79040.07780800233</v>
      </c>
      <c r="P40" s="17">
        <f t="shared" si="3"/>
        <v>91947.008629529344</v>
      </c>
      <c r="Q40" s="17">
        <f t="shared" si="4"/>
        <v>-91947.008629529344</v>
      </c>
      <c r="R40" s="17">
        <f t="shared" si="5"/>
        <v>2303777.9200123688</v>
      </c>
      <c r="S40" s="13"/>
      <c r="T40" s="17">
        <f t="shared" si="16"/>
        <v>3177090.6637604954</v>
      </c>
      <c r="U40" s="17">
        <f>0</f>
        <v>0</v>
      </c>
      <c r="V40" s="17">
        <f t="shared" si="17"/>
        <v>17209.241095369351</v>
      </c>
      <c r="W40" s="17">
        <f t="shared" si="18"/>
        <v>105386.77041066978</v>
      </c>
      <c r="X40" s="17">
        <f t="shared" si="6"/>
        <v>122596.01150603913</v>
      </c>
      <c r="Y40" s="17">
        <f t="shared" si="7"/>
        <v>-122596.01150603913</v>
      </c>
      <c r="Z40" s="17">
        <f t="shared" si="8"/>
        <v>3071703.8933498254</v>
      </c>
    </row>
    <row r="41" spans="2:26" ht="15" customHeight="1" x14ac:dyDescent="0.15">
      <c r="B41" s="18">
        <v>22</v>
      </c>
      <c r="C41" s="19">
        <f t="shared" si="9"/>
        <v>46812</v>
      </c>
      <c r="D41" s="20">
        <f t="shared" si="10"/>
        <v>1535851.9466749127</v>
      </c>
      <c r="E41" s="20">
        <f>0</f>
        <v>0</v>
      </c>
      <c r="F41" s="20">
        <f t="shared" si="11"/>
        <v>8319.1980444891105</v>
      </c>
      <c r="G41" s="20">
        <f t="shared" si="12"/>
        <v>52978.807708530454</v>
      </c>
      <c r="H41" s="20">
        <f t="shared" si="0"/>
        <v>61298.005753019563</v>
      </c>
      <c r="I41" s="20">
        <f t="shared" si="1"/>
        <v>-61298.005753019563</v>
      </c>
      <c r="J41" s="20">
        <f t="shared" si="2"/>
        <v>1482873.1389663822</v>
      </c>
      <c r="K41" s="13"/>
      <c r="L41" s="20">
        <f t="shared" si="13"/>
        <v>2303777.9200123688</v>
      </c>
      <c r="M41" s="20">
        <f>0</f>
        <v>0</v>
      </c>
      <c r="N41" s="20">
        <f t="shared" si="14"/>
        <v>12478.797066733665</v>
      </c>
      <c r="O41" s="20">
        <f t="shared" si="15"/>
        <v>79468.211562795681</v>
      </c>
      <c r="P41" s="20">
        <f t="shared" si="3"/>
        <v>91947.008629529344</v>
      </c>
      <c r="Q41" s="20">
        <f t="shared" si="4"/>
        <v>-91947.008629529344</v>
      </c>
      <c r="R41" s="20">
        <f t="shared" si="5"/>
        <v>2224309.7084495733</v>
      </c>
      <c r="S41" s="13"/>
      <c r="T41" s="20">
        <f t="shared" si="16"/>
        <v>3071703.8933498254</v>
      </c>
      <c r="U41" s="20">
        <f>0</f>
        <v>0</v>
      </c>
      <c r="V41" s="20">
        <f t="shared" si="17"/>
        <v>16638.396088978221</v>
      </c>
      <c r="W41" s="20">
        <f t="shared" si="18"/>
        <v>105957.61541706091</v>
      </c>
      <c r="X41" s="20">
        <f t="shared" si="6"/>
        <v>122596.01150603913</v>
      </c>
      <c r="Y41" s="20">
        <f t="shared" si="7"/>
        <v>-122596.01150603913</v>
      </c>
      <c r="Z41" s="20">
        <f t="shared" si="8"/>
        <v>2965746.2779327645</v>
      </c>
    </row>
    <row r="42" spans="2:26" ht="15" customHeight="1" x14ac:dyDescent="0.15">
      <c r="B42" s="15">
        <v>23</v>
      </c>
      <c r="C42" s="16">
        <f t="shared" si="9"/>
        <v>46843</v>
      </c>
      <c r="D42" s="17">
        <f t="shared" si="10"/>
        <v>1482873.1389663822</v>
      </c>
      <c r="E42" s="17">
        <f>0</f>
        <v>0</v>
      </c>
      <c r="F42" s="17">
        <f t="shared" si="11"/>
        <v>8032.2295027345708</v>
      </c>
      <c r="G42" s="17">
        <f t="shared" si="12"/>
        <v>53265.776250284995</v>
      </c>
      <c r="H42" s="17">
        <f t="shared" si="0"/>
        <v>61298.005753019563</v>
      </c>
      <c r="I42" s="17">
        <f t="shared" si="1"/>
        <v>-61298.005753019563</v>
      </c>
      <c r="J42" s="17">
        <f t="shared" si="2"/>
        <v>1429607.3627160972</v>
      </c>
      <c r="K42" s="13"/>
      <c r="L42" s="17">
        <f t="shared" si="13"/>
        <v>2224309.7084495733</v>
      </c>
      <c r="M42" s="17">
        <f>0</f>
        <v>0</v>
      </c>
      <c r="N42" s="17">
        <f t="shared" si="14"/>
        <v>12048.344254101856</v>
      </c>
      <c r="O42" s="17">
        <f t="shared" si="15"/>
        <v>79898.664375427485</v>
      </c>
      <c r="P42" s="17">
        <f t="shared" si="3"/>
        <v>91947.008629529344</v>
      </c>
      <c r="Q42" s="17">
        <f t="shared" si="4"/>
        <v>-91947.008629529344</v>
      </c>
      <c r="R42" s="17">
        <f t="shared" si="5"/>
        <v>2144411.0440741456</v>
      </c>
      <c r="S42" s="13"/>
      <c r="T42" s="17">
        <f t="shared" si="16"/>
        <v>2965746.2779327645</v>
      </c>
      <c r="U42" s="17">
        <f>0</f>
        <v>0</v>
      </c>
      <c r="V42" s="17">
        <f t="shared" si="17"/>
        <v>16064.459005469142</v>
      </c>
      <c r="W42" s="17">
        <f t="shared" si="18"/>
        <v>106531.55250056999</v>
      </c>
      <c r="X42" s="17">
        <f t="shared" si="6"/>
        <v>122596.01150603913</v>
      </c>
      <c r="Y42" s="17">
        <f t="shared" si="7"/>
        <v>-122596.01150603913</v>
      </c>
      <c r="Z42" s="17">
        <f t="shared" si="8"/>
        <v>2859214.7254321943</v>
      </c>
    </row>
    <row r="43" spans="2:26" ht="15" customHeight="1" x14ac:dyDescent="0.15">
      <c r="B43" s="18">
        <v>24</v>
      </c>
      <c r="C43" s="19">
        <f t="shared" si="9"/>
        <v>46873</v>
      </c>
      <c r="D43" s="20">
        <f t="shared" si="10"/>
        <v>1429607.3627160972</v>
      </c>
      <c r="E43" s="20">
        <f>0</f>
        <v>0</v>
      </c>
      <c r="F43" s="20">
        <f t="shared" si="11"/>
        <v>7743.7065480455267</v>
      </c>
      <c r="G43" s="20">
        <f t="shared" si="12"/>
        <v>53554.299204974035</v>
      </c>
      <c r="H43" s="20">
        <f t="shared" si="0"/>
        <v>61298.005753019563</v>
      </c>
      <c r="I43" s="20">
        <f t="shared" si="1"/>
        <v>-61298.005753019563</v>
      </c>
      <c r="J43" s="20">
        <f t="shared" si="2"/>
        <v>1376053.0635111232</v>
      </c>
      <c r="K43" s="13"/>
      <c r="L43" s="20">
        <f t="shared" si="13"/>
        <v>2144411.0440741456</v>
      </c>
      <c r="M43" s="20">
        <f>0</f>
        <v>0</v>
      </c>
      <c r="N43" s="20">
        <f t="shared" si="14"/>
        <v>11615.55982206829</v>
      </c>
      <c r="O43" s="20">
        <f t="shared" si="15"/>
        <v>80331.448807461056</v>
      </c>
      <c r="P43" s="20">
        <f t="shared" si="3"/>
        <v>91947.008629529344</v>
      </c>
      <c r="Q43" s="20">
        <f t="shared" si="4"/>
        <v>-91947.008629529344</v>
      </c>
      <c r="R43" s="20">
        <f t="shared" si="5"/>
        <v>2064079.5952666847</v>
      </c>
      <c r="S43" s="13"/>
      <c r="T43" s="20">
        <f t="shared" si="16"/>
        <v>2859214.7254321943</v>
      </c>
      <c r="U43" s="20">
        <f>0</f>
        <v>0</v>
      </c>
      <c r="V43" s="20">
        <f t="shared" si="17"/>
        <v>15487.413096091053</v>
      </c>
      <c r="W43" s="20">
        <f t="shared" si="18"/>
        <v>107108.59840994807</v>
      </c>
      <c r="X43" s="20">
        <f t="shared" si="6"/>
        <v>122596.01150603913</v>
      </c>
      <c r="Y43" s="20">
        <f t="shared" si="7"/>
        <v>-122596.01150603913</v>
      </c>
      <c r="Z43" s="20">
        <f t="shared" si="8"/>
        <v>2752106.1270222464</v>
      </c>
    </row>
    <row r="44" spans="2:26" ht="15" customHeight="1" x14ac:dyDescent="0.15">
      <c r="B44" s="15">
        <v>25</v>
      </c>
      <c r="C44" s="16">
        <f t="shared" si="9"/>
        <v>46904</v>
      </c>
      <c r="D44" s="17">
        <f t="shared" si="10"/>
        <v>1376053.0635111232</v>
      </c>
      <c r="E44" s="17">
        <f>0</f>
        <v>0</v>
      </c>
      <c r="F44" s="17">
        <f t="shared" si="11"/>
        <v>7453.6207606852504</v>
      </c>
      <c r="G44" s="17">
        <f t="shared" si="12"/>
        <v>53844.384992334315</v>
      </c>
      <c r="H44" s="17">
        <f t="shared" si="0"/>
        <v>61298.005753019563</v>
      </c>
      <c r="I44" s="17">
        <f t="shared" si="1"/>
        <v>-61298.005753019563</v>
      </c>
      <c r="J44" s="17">
        <f t="shared" si="2"/>
        <v>1322208.6785187889</v>
      </c>
      <c r="K44" s="13"/>
      <c r="L44" s="17">
        <f t="shared" si="13"/>
        <v>2064079.5952666847</v>
      </c>
      <c r="M44" s="17">
        <f>0</f>
        <v>0</v>
      </c>
      <c r="N44" s="17">
        <f t="shared" si="14"/>
        <v>11180.431141027875</v>
      </c>
      <c r="O44" s="17">
        <f t="shared" si="15"/>
        <v>80766.577488501469</v>
      </c>
      <c r="P44" s="17">
        <f t="shared" si="3"/>
        <v>91947.008629529344</v>
      </c>
      <c r="Q44" s="17">
        <f t="shared" si="4"/>
        <v>-91947.008629529344</v>
      </c>
      <c r="R44" s="17">
        <f t="shared" si="5"/>
        <v>1983313.0177781831</v>
      </c>
      <c r="S44" s="13"/>
      <c r="T44" s="17">
        <f t="shared" si="16"/>
        <v>2752106.1270222464</v>
      </c>
      <c r="U44" s="17">
        <f>0</f>
        <v>0</v>
      </c>
      <c r="V44" s="17">
        <f t="shared" si="17"/>
        <v>14907.241521370501</v>
      </c>
      <c r="W44" s="17">
        <f t="shared" si="18"/>
        <v>107688.76998466863</v>
      </c>
      <c r="X44" s="17">
        <f t="shared" si="6"/>
        <v>122596.01150603913</v>
      </c>
      <c r="Y44" s="17">
        <f t="shared" si="7"/>
        <v>-122596.01150603913</v>
      </c>
      <c r="Z44" s="17">
        <f t="shared" si="8"/>
        <v>2644417.3570375778</v>
      </c>
    </row>
    <row r="45" spans="2:26" ht="15" customHeight="1" x14ac:dyDescent="0.15">
      <c r="B45" s="18">
        <v>26</v>
      </c>
      <c r="C45" s="19">
        <f t="shared" si="9"/>
        <v>46934</v>
      </c>
      <c r="D45" s="20">
        <f t="shared" si="10"/>
        <v>1322208.6785187889</v>
      </c>
      <c r="E45" s="20">
        <f>0</f>
        <v>0</v>
      </c>
      <c r="F45" s="20">
        <f t="shared" si="11"/>
        <v>7161.9636753101067</v>
      </c>
      <c r="G45" s="20">
        <f t="shared" si="12"/>
        <v>54136.042077709455</v>
      </c>
      <c r="H45" s="20">
        <f t="shared" si="0"/>
        <v>61298.005753019563</v>
      </c>
      <c r="I45" s="20">
        <f t="shared" si="1"/>
        <v>-61298.005753019563</v>
      </c>
      <c r="J45" s="20">
        <f t="shared" si="2"/>
        <v>1268072.6364410794</v>
      </c>
      <c r="K45" s="13"/>
      <c r="L45" s="20">
        <f t="shared" si="13"/>
        <v>1983313.0177781831</v>
      </c>
      <c r="M45" s="20">
        <f>0</f>
        <v>0</v>
      </c>
      <c r="N45" s="20">
        <f t="shared" si="14"/>
        <v>10742.94551296516</v>
      </c>
      <c r="O45" s="20">
        <f t="shared" si="15"/>
        <v>81204.063116564183</v>
      </c>
      <c r="P45" s="20">
        <f t="shared" si="3"/>
        <v>91947.008629529344</v>
      </c>
      <c r="Q45" s="20">
        <f t="shared" si="4"/>
        <v>-91947.008629529344</v>
      </c>
      <c r="R45" s="20">
        <f t="shared" si="5"/>
        <v>1902108.9546616189</v>
      </c>
      <c r="S45" s="13"/>
      <c r="T45" s="20">
        <f t="shared" si="16"/>
        <v>2644417.3570375778</v>
      </c>
      <c r="U45" s="20">
        <f>0</f>
        <v>0</v>
      </c>
      <c r="V45" s="20">
        <f t="shared" si="17"/>
        <v>14323.927350620213</v>
      </c>
      <c r="W45" s="20">
        <f t="shared" si="18"/>
        <v>108272.08415541891</v>
      </c>
      <c r="X45" s="20">
        <f t="shared" si="6"/>
        <v>122596.01150603913</v>
      </c>
      <c r="Y45" s="20">
        <f t="shared" si="7"/>
        <v>-122596.01150603913</v>
      </c>
      <c r="Z45" s="20">
        <f t="shared" si="8"/>
        <v>2536145.2728821589</v>
      </c>
    </row>
    <row r="46" spans="2:26" ht="15" customHeight="1" x14ac:dyDescent="0.15">
      <c r="B46" s="15">
        <v>27</v>
      </c>
      <c r="C46" s="16">
        <f t="shared" si="9"/>
        <v>46965</v>
      </c>
      <c r="D46" s="17">
        <f t="shared" si="10"/>
        <v>1268072.6364410794</v>
      </c>
      <c r="E46" s="17">
        <f>0</f>
        <v>0</v>
      </c>
      <c r="F46" s="17">
        <f t="shared" si="11"/>
        <v>6868.7267807225135</v>
      </c>
      <c r="G46" s="17">
        <f t="shared" si="12"/>
        <v>54429.278972297048</v>
      </c>
      <c r="H46" s="17">
        <f t="shared" si="0"/>
        <v>61298.005753019563</v>
      </c>
      <c r="I46" s="17">
        <f t="shared" si="1"/>
        <v>-61298.005753019563</v>
      </c>
      <c r="J46" s="17">
        <f t="shared" si="2"/>
        <v>1213643.3574687825</v>
      </c>
      <c r="K46" s="13"/>
      <c r="L46" s="17">
        <f t="shared" si="13"/>
        <v>1902108.9546616189</v>
      </c>
      <c r="M46" s="17">
        <f>0</f>
        <v>0</v>
      </c>
      <c r="N46" s="17">
        <f t="shared" si="14"/>
        <v>10303.09017108377</v>
      </c>
      <c r="O46" s="17">
        <f t="shared" si="15"/>
        <v>81643.91845844558</v>
      </c>
      <c r="P46" s="17">
        <f t="shared" si="3"/>
        <v>91947.008629529344</v>
      </c>
      <c r="Q46" s="17">
        <f t="shared" si="4"/>
        <v>-91947.008629529344</v>
      </c>
      <c r="R46" s="17">
        <f t="shared" si="5"/>
        <v>1820465.0362031735</v>
      </c>
      <c r="S46" s="13"/>
      <c r="T46" s="17">
        <f t="shared" si="16"/>
        <v>2536145.2728821589</v>
      </c>
      <c r="U46" s="17">
        <f>0</f>
        <v>0</v>
      </c>
      <c r="V46" s="17">
        <f t="shared" si="17"/>
        <v>13737.453561445027</v>
      </c>
      <c r="W46" s="17">
        <f t="shared" si="18"/>
        <v>108858.5579445941</v>
      </c>
      <c r="X46" s="17">
        <f t="shared" si="6"/>
        <v>122596.01150603913</v>
      </c>
      <c r="Y46" s="17">
        <f t="shared" si="7"/>
        <v>-122596.01150603913</v>
      </c>
      <c r="Z46" s="17">
        <f t="shared" si="8"/>
        <v>2427286.7149375649</v>
      </c>
    </row>
    <row r="47" spans="2:26" ht="15" customHeight="1" x14ac:dyDescent="0.15">
      <c r="B47" s="18">
        <v>28</v>
      </c>
      <c r="C47" s="19">
        <f t="shared" si="9"/>
        <v>46996</v>
      </c>
      <c r="D47" s="20">
        <f t="shared" si="10"/>
        <v>1213643.3574687825</v>
      </c>
      <c r="E47" s="20">
        <f>0</f>
        <v>0</v>
      </c>
      <c r="F47" s="20">
        <f t="shared" si="11"/>
        <v>6573.9015196225719</v>
      </c>
      <c r="G47" s="20">
        <f t="shared" si="12"/>
        <v>54724.104233396989</v>
      </c>
      <c r="H47" s="20">
        <f t="shared" si="0"/>
        <v>61298.005753019563</v>
      </c>
      <c r="I47" s="20">
        <f t="shared" si="1"/>
        <v>-61298.005753019563</v>
      </c>
      <c r="J47" s="20">
        <f t="shared" si="2"/>
        <v>1158919.2532353855</v>
      </c>
      <c r="K47" s="13"/>
      <c r="L47" s="20">
        <f t="shared" si="13"/>
        <v>1820465.0362031735</v>
      </c>
      <c r="M47" s="20">
        <f>0</f>
        <v>0</v>
      </c>
      <c r="N47" s="20">
        <f t="shared" si="14"/>
        <v>9860.8522794338569</v>
      </c>
      <c r="O47" s="20">
        <f t="shared" si="15"/>
        <v>82086.156350095494</v>
      </c>
      <c r="P47" s="20">
        <f t="shared" si="3"/>
        <v>91947.008629529359</v>
      </c>
      <c r="Q47" s="20">
        <f t="shared" si="4"/>
        <v>-91947.008629529359</v>
      </c>
      <c r="R47" s="20">
        <f t="shared" si="5"/>
        <v>1738378.8798530779</v>
      </c>
      <c r="S47" s="13"/>
      <c r="T47" s="20">
        <f t="shared" si="16"/>
        <v>2427286.7149375649</v>
      </c>
      <c r="U47" s="20">
        <f>0</f>
        <v>0</v>
      </c>
      <c r="V47" s="20">
        <f t="shared" si="17"/>
        <v>13147.803039245144</v>
      </c>
      <c r="W47" s="20">
        <f t="shared" si="18"/>
        <v>109448.20846679398</v>
      </c>
      <c r="X47" s="20">
        <f t="shared" si="6"/>
        <v>122596.01150603913</v>
      </c>
      <c r="Y47" s="20">
        <f t="shared" si="7"/>
        <v>-122596.01150603913</v>
      </c>
      <c r="Z47" s="20">
        <f t="shared" si="8"/>
        <v>2317838.506470771</v>
      </c>
    </row>
    <row r="48" spans="2:26" ht="15" customHeight="1" x14ac:dyDescent="0.15">
      <c r="B48" s="15">
        <v>29</v>
      </c>
      <c r="C48" s="16">
        <f t="shared" si="9"/>
        <v>47026</v>
      </c>
      <c r="D48" s="17">
        <f t="shared" si="10"/>
        <v>1158919.2532353855</v>
      </c>
      <c r="E48" s="17">
        <f>0</f>
        <v>0</v>
      </c>
      <c r="F48" s="17">
        <f t="shared" si="11"/>
        <v>6277.4792883583386</v>
      </c>
      <c r="G48" s="17">
        <f t="shared" si="12"/>
        <v>55020.526464661227</v>
      </c>
      <c r="H48" s="17">
        <f t="shared" si="0"/>
        <v>61298.005753019563</v>
      </c>
      <c r="I48" s="17">
        <f t="shared" si="1"/>
        <v>-61298.005753019563</v>
      </c>
      <c r="J48" s="17">
        <f t="shared" si="2"/>
        <v>1103898.7267707244</v>
      </c>
      <c r="K48" s="13"/>
      <c r="L48" s="17">
        <f t="shared" si="13"/>
        <v>1738378.8798530779</v>
      </c>
      <c r="M48" s="17">
        <f>0</f>
        <v>0</v>
      </c>
      <c r="N48" s="17">
        <f t="shared" si="14"/>
        <v>9416.2189325375057</v>
      </c>
      <c r="O48" s="17">
        <f t="shared" si="15"/>
        <v>82530.789696991837</v>
      </c>
      <c r="P48" s="17">
        <f t="shared" si="3"/>
        <v>91947.008629529344</v>
      </c>
      <c r="Q48" s="17">
        <f t="shared" si="4"/>
        <v>-91947.008629529344</v>
      </c>
      <c r="R48" s="17">
        <f t="shared" si="5"/>
        <v>1655848.090156086</v>
      </c>
      <c r="S48" s="13"/>
      <c r="T48" s="17">
        <f t="shared" si="16"/>
        <v>2317838.506470771</v>
      </c>
      <c r="U48" s="17">
        <f>0</f>
        <v>0</v>
      </c>
      <c r="V48" s="17">
        <f t="shared" si="17"/>
        <v>12554.958576716677</v>
      </c>
      <c r="W48" s="17">
        <f t="shared" si="18"/>
        <v>110041.05292932245</v>
      </c>
      <c r="X48" s="17">
        <f t="shared" si="6"/>
        <v>122596.01150603913</v>
      </c>
      <c r="Y48" s="17">
        <f t="shared" si="7"/>
        <v>-122596.01150603913</v>
      </c>
      <c r="Z48" s="17">
        <f t="shared" si="8"/>
        <v>2207797.4535414488</v>
      </c>
    </row>
    <row r="49" spans="2:26" ht="15" customHeight="1" x14ac:dyDescent="0.15">
      <c r="B49" s="18">
        <v>30</v>
      </c>
      <c r="C49" s="19">
        <f t="shared" si="9"/>
        <v>47057</v>
      </c>
      <c r="D49" s="20">
        <f t="shared" si="10"/>
        <v>1103898.7267707244</v>
      </c>
      <c r="E49" s="20">
        <f>0</f>
        <v>0</v>
      </c>
      <c r="F49" s="20">
        <f t="shared" si="11"/>
        <v>5979.4514366747571</v>
      </c>
      <c r="G49" s="20">
        <f t="shared" si="12"/>
        <v>55318.554316344802</v>
      </c>
      <c r="H49" s="20">
        <f t="shared" si="0"/>
        <v>61298.005753019563</v>
      </c>
      <c r="I49" s="20">
        <f t="shared" si="1"/>
        <v>-61298.005753019563</v>
      </c>
      <c r="J49" s="20">
        <f t="shared" si="2"/>
        <v>1048580.1724543795</v>
      </c>
      <c r="K49" s="13"/>
      <c r="L49" s="20">
        <f t="shared" si="13"/>
        <v>1655848.090156086</v>
      </c>
      <c r="M49" s="20">
        <f>0</f>
        <v>0</v>
      </c>
      <c r="N49" s="20">
        <f t="shared" si="14"/>
        <v>8969.1771550121321</v>
      </c>
      <c r="O49" s="20">
        <f t="shared" si="15"/>
        <v>82977.83147451721</v>
      </c>
      <c r="P49" s="20">
        <f t="shared" si="3"/>
        <v>91947.008629529344</v>
      </c>
      <c r="Q49" s="20">
        <f t="shared" si="4"/>
        <v>-91947.008629529344</v>
      </c>
      <c r="R49" s="20">
        <f t="shared" si="5"/>
        <v>1572870.2586815688</v>
      </c>
      <c r="S49" s="13"/>
      <c r="T49" s="20">
        <f t="shared" si="16"/>
        <v>2207797.4535414488</v>
      </c>
      <c r="U49" s="20">
        <f>0</f>
        <v>0</v>
      </c>
      <c r="V49" s="20">
        <f t="shared" si="17"/>
        <v>11958.902873349514</v>
      </c>
      <c r="W49" s="20">
        <f t="shared" si="18"/>
        <v>110637.1086326896</v>
      </c>
      <c r="X49" s="20">
        <f t="shared" si="6"/>
        <v>122596.01150603913</v>
      </c>
      <c r="Y49" s="20">
        <f t="shared" si="7"/>
        <v>-122596.01150603913</v>
      </c>
      <c r="Z49" s="20">
        <f t="shared" si="8"/>
        <v>2097160.344908759</v>
      </c>
    </row>
    <row r="50" spans="2:26" ht="15" customHeight="1" x14ac:dyDescent="0.15">
      <c r="B50" s="15">
        <v>31</v>
      </c>
      <c r="C50" s="16">
        <f t="shared" si="9"/>
        <v>47087</v>
      </c>
      <c r="D50" s="17">
        <f t="shared" si="10"/>
        <v>1048580.1724543795</v>
      </c>
      <c r="E50" s="17">
        <f>0</f>
        <v>0</v>
      </c>
      <c r="F50" s="17">
        <f t="shared" si="11"/>
        <v>5679.8092674612226</v>
      </c>
      <c r="G50" s="17">
        <f t="shared" si="12"/>
        <v>55618.196485558343</v>
      </c>
      <c r="H50" s="17">
        <f t="shared" si="0"/>
        <v>61298.005753019563</v>
      </c>
      <c r="I50" s="17">
        <f t="shared" si="1"/>
        <v>-61298.005753019563</v>
      </c>
      <c r="J50" s="17">
        <f t="shared" si="2"/>
        <v>992961.97596882121</v>
      </c>
      <c r="K50" s="13"/>
      <c r="L50" s="17">
        <f t="shared" si="13"/>
        <v>1572870.2586815688</v>
      </c>
      <c r="M50" s="17">
        <f>0</f>
        <v>0</v>
      </c>
      <c r="N50" s="17">
        <f t="shared" si="14"/>
        <v>8519.7139011918316</v>
      </c>
      <c r="O50" s="17">
        <f t="shared" si="15"/>
        <v>83427.294728337511</v>
      </c>
      <c r="P50" s="17">
        <f t="shared" si="3"/>
        <v>91947.008629529344</v>
      </c>
      <c r="Q50" s="17">
        <f t="shared" si="4"/>
        <v>-91947.008629529344</v>
      </c>
      <c r="R50" s="17">
        <f t="shared" si="5"/>
        <v>1489442.9639532312</v>
      </c>
      <c r="S50" s="13"/>
      <c r="T50" s="17">
        <f t="shared" si="16"/>
        <v>2097160.344908759</v>
      </c>
      <c r="U50" s="17">
        <f>0</f>
        <v>0</v>
      </c>
      <c r="V50" s="17">
        <f t="shared" si="17"/>
        <v>11359.618534922445</v>
      </c>
      <c r="W50" s="17">
        <f t="shared" si="18"/>
        <v>111236.39297111669</v>
      </c>
      <c r="X50" s="17">
        <f t="shared" si="6"/>
        <v>122596.01150603913</v>
      </c>
      <c r="Y50" s="17">
        <f t="shared" si="7"/>
        <v>-122596.01150603913</v>
      </c>
      <c r="Z50" s="17">
        <f t="shared" si="8"/>
        <v>1985923.9519376424</v>
      </c>
    </row>
    <row r="51" spans="2:26" ht="15" customHeight="1" x14ac:dyDescent="0.15">
      <c r="B51" s="18">
        <v>32</v>
      </c>
      <c r="C51" s="19">
        <f t="shared" si="9"/>
        <v>47118</v>
      </c>
      <c r="D51" s="20">
        <f t="shared" si="10"/>
        <v>992961.97596882121</v>
      </c>
      <c r="E51" s="20">
        <f>0</f>
        <v>0</v>
      </c>
      <c r="F51" s="20">
        <f t="shared" si="11"/>
        <v>5378.5440364977821</v>
      </c>
      <c r="G51" s="20">
        <f t="shared" si="12"/>
        <v>55919.461716521779</v>
      </c>
      <c r="H51" s="20">
        <f t="shared" si="0"/>
        <v>61298.005753019563</v>
      </c>
      <c r="I51" s="20">
        <f t="shared" si="1"/>
        <v>-61298.005753019563</v>
      </c>
      <c r="J51" s="20">
        <f t="shared" si="2"/>
        <v>937042.51425229944</v>
      </c>
      <c r="K51" s="13"/>
      <c r="L51" s="20">
        <f t="shared" si="13"/>
        <v>1489442.9639532312</v>
      </c>
      <c r="M51" s="20">
        <f>0</f>
        <v>0</v>
      </c>
      <c r="N51" s="20">
        <f t="shared" si="14"/>
        <v>8067.8160547466696</v>
      </c>
      <c r="O51" s="20">
        <f t="shared" si="15"/>
        <v>83879.192574782675</v>
      </c>
      <c r="P51" s="20">
        <f t="shared" si="3"/>
        <v>91947.008629529344</v>
      </c>
      <c r="Q51" s="20">
        <f t="shared" si="4"/>
        <v>-91947.008629529344</v>
      </c>
      <c r="R51" s="20">
        <f t="shared" si="5"/>
        <v>1405563.7713784485</v>
      </c>
      <c r="S51" s="13"/>
      <c r="T51" s="20">
        <f t="shared" si="16"/>
        <v>1985923.9519376424</v>
      </c>
      <c r="U51" s="20">
        <f>0</f>
        <v>0</v>
      </c>
      <c r="V51" s="20">
        <f t="shared" si="17"/>
        <v>10757.088072995564</v>
      </c>
      <c r="W51" s="20">
        <f t="shared" si="18"/>
        <v>111838.92343304356</v>
      </c>
      <c r="X51" s="20">
        <f t="shared" si="6"/>
        <v>122596.01150603913</v>
      </c>
      <c r="Y51" s="20">
        <f t="shared" si="7"/>
        <v>-122596.01150603913</v>
      </c>
      <c r="Z51" s="20">
        <f t="shared" si="8"/>
        <v>1874085.0285045989</v>
      </c>
    </row>
    <row r="52" spans="2:26" ht="15" customHeight="1" x14ac:dyDescent="0.15">
      <c r="B52" s="15">
        <v>33</v>
      </c>
      <c r="C52" s="16">
        <f t="shared" si="9"/>
        <v>47149</v>
      </c>
      <c r="D52" s="17">
        <f t="shared" si="10"/>
        <v>937042.51425229944</v>
      </c>
      <c r="E52" s="17">
        <f>0</f>
        <v>0</v>
      </c>
      <c r="F52" s="17">
        <f t="shared" si="11"/>
        <v>5075.6469521999552</v>
      </c>
      <c r="G52" s="17">
        <f t="shared" si="12"/>
        <v>56222.358800819609</v>
      </c>
      <c r="H52" s="17">
        <f t="shared" ref="H52:H71" si="19">F52+G52</f>
        <v>61298.005753019563</v>
      </c>
      <c r="I52" s="17">
        <f t="shared" ref="I52:I71" si="20">E52-H52</f>
        <v>-61298.005753019563</v>
      </c>
      <c r="J52" s="17">
        <f t="shared" ref="J52:J71" si="21">MAX(0,D52+E52-G52)</f>
        <v>880820.15545147983</v>
      </c>
      <c r="K52" s="13"/>
      <c r="L52" s="17">
        <f t="shared" si="13"/>
        <v>1405563.7713784485</v>
      </c>
      <c r="M52" s="17">
        <f>0</f>
        <v>0</v>
      </c>
      <c r="N52" s="17">
        <f t="shared" si="14"/>
        <v>7613.4704282999292</v>
      </c>
      <c r="O52" s="17">
        <f t="shared" si="15"/>
        <v>84333.538201229414</v>
      </c>
      <c r="P52" s="17">
        <f t="shared" ref="P52:P71" si="22">N52+O52</f>
        <v>91947.008629529344</v>
      </c>
      <c r="Q52" s="17">
        <f t="shared" ref="Q52:Q71" si="23">M52-P52</f>
        <v>-91947.008629529344</v>
      </c>
      <c r="R52" s="17">
        <f t="shared" ref="R52:R71" si="24">MAX(0,L52+M52-O52)</f>
        <v>1321230.2331772191</v>
      </c>
      <c r="S52" s="13"/>
      <c r="T52" s="17">
        <f t="shared" si="16"/>
        <v>1874085.0285045989</v>
      </c>
      <c r="U52" s="17">
        <f>0</f>
        <v>0</v>
      </c>
      <c r="V52" s="17">
        <f t="shared" si="17"/>
        <v>10151.29390439991</v>
      </c>
      <c r="W52" s="17">
        <f t="shared" si="18"/>
        <v>112444.71760163922</v>
      </c>
      <c r="X52" s="17">
        <f t="shared" ref="X52:X71" si="25">V52+W52</f>
        <v>122596.01150603913</v>
      </c>
      <c r="Y52" s="17">
        <f t="shared" ref="Y52:Y71" si="26">U52-X52</f>
        <v>-122596.01150603913</v>
      </c>
      <c r="Z52" s="17">
        <f t="shared" ref="Z52:Z71" si="27">MAX(0,T52+U52-W52)</f>
        <v>1761640.3109029597</v>
      </c>
    </row>
    <row r="53" spans="2:26" ht="15" customHeight="1" x14ac:dyDescent="0.15">
      <c r="B53" s="18">
        <v>34</v>
      </c>
      <c r="C53" s="19">
        <f t="shared" ref="C53:C71" si="28">EOMONTH(C52,1)</f>
        <v>47177</v>
      </c>
      <c r="D53" s="20">
        <f t="shared" ref="D53:D71" si="29">J52</f>
        <v>880820.15545147983</v>
      </c>
      <c r="E53" s="20">
        <f>0</f>
        <v>0</v>
      </c>
      <c r="F53" s="20">
        <f t="shared" ref="F53:F71" si="30">IF(D53=0,0,D53*($C$5/12))</f>
        <v>4771.1091753621822</v>
      </c>
      <c r="G53" s="20">
        <f t="shared" ref="G53:G71" si="31">IF(C53&gt;=DATE(YEAR($C$8),MONTH($C$8),1),MAX(0,MIN($D$15-F53,D53)),0)</f>
        <v>56526.896577657382</v>
      </c>
      <c r="H53" s="20">
        <f t="shared" si="19"/>
        <v>61298.005753019563</v>
      </c>
      <c r="I53" s="20">
        <f t="shared" si="20"/>
        <v>-61298.005753019563</v>
      </c>
      <c r="J53" s="20">
        <f t="shared" si="21"/>
        <v>824293.2588738224</v>
      </c>
      <c r="K53" s="13"/>
      <c r="L53" s="20">
        <f t="shared" ref="L53:L71" si="32">R52</f>
        <v>1321230.2331772191</v>
      </c>
      <c r="M53" s="20">
        <f>0</f>
        <v>0</v>
      </c>
      <c r="N53" s="20">
        <f t="shared" ref="N53:N71" si="33">IF(L53=0,0,L53*($C$5/12))</f>
        <v>7156.6637630432697</v>
      </c>
      <c r="O53" s="20">
        <f t="shared" ref="O53:O71" si="34">IF(C53&gt;=DATE(YEAR($C$8),MONTH($C$8),1),MAX(0,MIN($E$15-N53,L53)),0)</f>
        <v>84790.344866486077</v>
      </c>
      <c r="P53" s="20">
        <f t="shared" si="22"/>
        <v>91947.008629529344</v>
      </c>
      <c r="Q53" s="20">
        <f t="shared" si="23"/>
        <v>-91947.008629529344</v>
      </c>
      <c r="R53" s="20">
        <f t="shared" si="24"/>
        <v>1236439.888310733</v>
      </c>
      <c r="S53" s="13"/>
      <c r="T53" s="20">
        <f t="shared" ref="T53:T71" si="35">Z52</f>
        <v>1761640.3109029597</v>
      </c>
      <c r="U53" s="20">
        <f>0</f>
        <v>0</v>
      </c>
      <c r="V53" s="20">
        <f t="shared" ref="V53:V71" si="36">IF(T53=0,0,T53*($C$5/12))</f>
        <v>9542.2183507243644</v>
      </c>
      <c r="W53" s="20">
        <f t="shared" ref="W53:W71" si="37">IF(C53&gt;=DATE(YEAR($C$8),MONTH($C$8),1),MAX(0,MIN($F$15-V53,T53)),0)</f>
        <v>113053.79315531476</v>
      </c>
      <c r="X53" s="20">
        <f t="shared" si="25"/>
        <v>122596.01150603913</v>
      </c>
      <c r="Y53" s="20">
        <f t="shared" si="26"/>
        <v>-122596.01150603913</v>
      </c>
      <c r="Z53" s="20">
        <f t="shared" si="27"/>
        <v>1648586.5177476448</v>
      </c>
    </row>
    <row r="54" spans="2:26" ht="15" customHeight="1" x14ac:dyDescent="0.15">
      <c r="B54" s="15">
        <v>35</v>
      </c>
      <c r="C54" s="16">
        <f t="shared" si="28"/>
        <v>47208</v>
      </c>
      <c r="D54" s="17">
        <f t="shared" si="29"/>
        <v>824293.2588738224</v>
      </c>
      <c r="E54" s="17">
        <f>0</f>
        <v>0</v>
      </c>
      <c r="F54" s="17">
        <f t="shared" si="30"/>
        <v>4464.9218188998711</v>
      </c>
      <c r="G54" s="17">
        <f t="shared" si="31"/>
        <v>56833.083934119692</v>
      </c>
      <c r="H54" s="17">
        <f t="shared" si="19"/>
        <v>61298.005753019563</v>
      </c>
      <c r="I54" s="17">
        <f t="shared" si="20"/>
        <v>-61298.005753019563</v>
      </c>
      <c r="J54" s="17">
        <f t="shared" si="21"/>
        <v>767460.17493970273</v>
      </c>
      <c r="K54" s="13"/>
      <c r="L54" s="17">
        <f t="shared" si="32"/>
        <v>1236439.888310733</v>
      </c>
      <c r="M54" s="17">
        <f>0</f>
        <v>0</v>
      </c>
      <c r="N54" s="17">
        <f t="shared" si="33"/>
        <v>6697.382728349804</v>
      </c>
      <c r="O54" s="17">
        <f t="shared" si="34"/>
        <v>85249.625901179534</v>
      </c>
      <c r="P54" s="17">
        <f t="shared" si="22"/>
        <v>91947.008629529344</v>
      </c>
      <c r="Q54" s="17">
        <f t="shared" si="23"/>
        <v>-91947.008629529344</v>
      </c>
      <c r="R54" s="17">
        <f t="shared" si="24"/>
        <v>1151190.2624095534</v>
      </c>
      <c r="S54" s="13"/>
      <c r="T54" s="17">
        <f t="shared" si="35"/>
        <v>1648586.5177476448</v>
      </c>
      <c r="U54" s="17">
        <f>0</f>
        <v>0</v>
      </c>
      <c r="V54" s="17">
        <f t="shared" si="36"/>
        <v>8929.8436377997423</v>
      </c>
      <c r="W54" s="17">
        <f t="shared" si="37"/>
        <v>113666.16786823938</v>
      </c>
      <c r="X54" s="17">
        <f t="shared" si="25"/>
        <v>122596.01150603913</v>
      </c>
      <c r="Y54" s="17">
        <f t="shared" si="26"/>
        <v>-122596.01150603913</v>
      </c>
      <c r="Z54" s="17">
        <f t="shared" si="27"/>
        <v>1534920.3498794055</v>
      </c>
    </row>
    <row r="55" spans="2:26" ht="15" customHeight="1" x14ac:dyDescent="0.15">
      <c r="B55" s="18">
        <v>36</v>
      </c>
      <c r="C55" s="19">
        <f t="shared" si="28"/>
        <v>47238</v>
      </c>
      <c r="D55" s="20">
        <f t="shared" si="29"/>
        <v>767460.17493970273</v>
      </c>
      <c r="E55" s="20">
        <f>0</f>
        <v>0</v>
      </c>
      <c r="F55" s="20">
        <f t="shared" si="30"/>
        <v>4157.0759475900568</v>
      </c>
      <c r="G55" s="20">
        <f t="shared" si="31"/>
        <v>57140.929805429507</v>
      </c>
      <c r="H55" s="20">
        <f t="shared" si="19"/>
        <v>61298.005753019563</v>
      </c>
      <c r="I55" s="20">
        <f t="shared" si="20"/>
        <v>-61298.005753019563</v>
      </c>
      <c r="J55" s="20">
        <f t="shared" si="21"/>
        <v>710319.24513427319</v>
      </c>
      <c r="K55" s="13"/>
      <c r="L55" s="20">
        <f t="shared" si="32"/>
        <v>1151190.2624095534</v>
      </c>
      <c r="M55" s="20">
        <f>0</f>
        <v>0</v>
      </c>
      <c r="N55" s="20">
        <f t="shared" si="33"/>
        <v>6235.6139213850811</v>
      </c>
      <c r="O55" s="20">
        <f t="shared" si="34"/>
        <v>85711.39470814426</v>
      </c>
      <c r="P55" s="20">
        <f t="shared" si="22"/>
        <v>91947.008629529344</v>
      </c>
      <c r="Q55" s="20">
        <f t="shared" si="23"/>
        <v>-91947.008629529344</v>
      </c>
      <c r="R55" s="20">
        <f t="shared" si="24"/>
        <v>1065478.8677014092</v>
      </c>
      <c r="S55" s="13"/>
      <c r="T55" s="20">
        <f t="shared" si="35"/>
        <v>1534920.3498794055</v>
      </c>
      <c r="U55" s="20">
        <f>0</f>
        <v>0</v>
      </c>
      <c r="V55" s="20">
        <f t="shared" si="36"/>
        <v>8314.1518951801136</v>
      </c>
      <c r="W55" s="20">
        <f t="shared" si="37"/>
        <v>114281.85961085901</v>
      </c>
      <c r="X55" s="20">
        <f t="shared" si="25"/>
        <v>122596.01150603913</v>
      </c>
      <c r="Y55" s="20">
        <f t="shared" si="26"/>
        <v>-122596.01150603913</v>
      </c>
      <c r="Z55" s="20">
        <f t="shared" si="27"/>
        <v>1420638.4902685464</v>
      </c>
    </row>
    <row r="56" spans="2:26" ht="15" customHeight="1" x14ac:dyDescent="0.15">
      <c r="B56" s="15">
        <v>37</v>
      </c>
      <c r="C56" s="16">
        <f t="shared" si="28"/>
        <v>47269</v>
      </c>
      <c r="D56" s="17">
        <f t="shared" si="29"/>
        <v>710319.24513427319</v>
      </c>
      <c r="E56" s="17">
        <f>0</f>
        <v>0</v>
      </c>
      <c r="F56" s="17">
        <f t="shared" si="30"/>
        <v>3847.5625778106464</v>
      </c>
      <c r="G56" s="17">
        <f t="shared" si="31"/>
        <v>57450.443175208915</v>
      </c>
      <c r="H56" s="17">
        <f t="shared" si="19"/>
        <v>61298.005753019563</v>
      </c>
      <c r="I56" s="17">
        <f t="shared" si="20"/>
        <v>-61298.005753019563</v>
      </c>
      <c r="J56" s="17">
        <f t="shared" si="21"/>
        <v>652868.80195906432</v>
      </c>
      <c r="K56" s="13"/>
      <c r="L56" s="17">
        <f t="shared" si="32"/>
        <v>1065478.8677014092</v>
      </c>
      <c r="M56" s="17">
        <f>0</f>
        <v>0</v>
      </c>
      <c r="N56" s="17">
        <f t="shared" si="33"/>
        <v>5771.3438667159662</v>
      </c>
      <c r="O56" s="17">
        <f t="shared" si="34"/>
        <v>86175.66476281338</v>
      </c>
      <c r="P56" s="17">
        <f t="shared" si="22"/>
        <v>91947.008629529344</v>
      </c>
      <c r="Q56" s="17">
        <f t="shared" si="23"/>
        <v>-91947.008629529344</v>
      </c>
      <c r="R56" s="17">
        <f t="shared" si="24"/>
        <v>979303.20293859579</v>
      </c>
      <c r="S56" s="13"/>
      <c r="T56" s="17">
        <f t="shared" si="35"/>
        <v>1420638.4902685464</v>
      </c>
      <c r="U56" s="17">
        <f>0</f>
        <v>0</v>
      </c>
      <c r="V56" s="17">
        <f t="shared" si="36"/>
        <v>7695.1251556212928</v>
      </c>
      <c r="W56" s="17">
        <f t="shared" si="37"/>
        <v>114900.88635041783</v>
      </c>
      <c r="X56" s="17">
        <f t="shared" si="25"/>
        <v>122596.01150603913</v>
      </c>
      <c r="Y56" s="17">
        <f t="shared" si="26"/>
        <v>-122596.01150603913</v>
      </c>
      <c r="Z56" s="17">
        <f t="shared" si="27"/>
        <v>1305737.6039181286</v>
      </c>
    </row>
    <row r="57" spans="2:26" ht="15" customHeight="1" x14ac:dyDescent="0.15">
      <c r="B57" s="18">
        <v>38</v>
      </c>
      <c r="C57" s="19">
        <f t="shared" si="28"/>
        <v>47299</v>
      </c>
      <c r="D57" s="20">
        <f t="shared" si="29"/>
        <v>652868.80195906432</v>
      </c>
      <c r="E57" s="20">
        <f>0</f>
        <v>0</v>
      </c>
      <c r="F57" s="20">
        <f t="shared" si="30"/>
        <v>3536.3726772782652</v>
      </c>
      <c r="G57" s="20">
        <f t="shared" si="31"/>
        <v>57761.633075741294</v>
      </c>
      <c r="H57" s="20">
        <f t="shared" si="19"/>
        <v>61298.005753019563</v>
      </c>
      <c r="I57" s="20">
        <f t="shared" si="20"/>
        <v>-61298.005753019563</v>
      </c>
      <c r="J57" s="20">
        <f t="shared" si="21"/>
        <v>595107.16888332297</v>
      </c>
      <c r="K57" s="13"/>
      <c r="L57" s="20">
        <f t="shared" si="32"/>
        <v>979303.20293859579</v>
      </c>
      <c r="M57" s="20">
        <f>0</f>
        <v>0</v>
      </c>
      <c r="N57" s="20">
        <f t="shared" si="33"/>
        <v>5304.5590159173944</v>
      </c>
      <c r="O57" s="20">
        <f t="shared" si="34"/>
        <v>86642.449613611956</v>
      </c>
      <c r="P57" s="20">
        <f t="shared" si="22"/>
        <v>91947.008629529344</v>
      </c>
      <c r="Q57" s="20">
        <f t="shared" si="23"/>
        <v>-91947.008629529344</v>
      </c>
      <c r="R57" s="20">
        <f t="shared" si="24"/>
        <v>892660.75332498387</v>
      </c>
      <c r="S57" s="13"/>
      <c r="T57" s="20">
        <f t="shared" si="35"/>
        <v>1305737.6039181286</v>
      </c>
      <c r="U57" s="20">
        <f>0</f>
        <v>0</v>
      </c>
      <c r="V57" s="20">
        <f t="shared" si="36"/>
        <v>7072.7453545565304</v>
      </c>
      <c r="W57" s="20">
        <f t="shared" si="37"/>
        <v>115523.26615148259</v>
      </c>
      <c r="X57" s="20">
        <f t="shared" si="25"/>
        <v>122596.01150603913</v>
      </c>
      <c r="Y57" s="20">
        <f t="shared" si="26"/>
        <v>-122596.01150603913</v>
      </c>
      <c r="Z57" s="20">
        <f t="shared" si="27"/>
        <v>1190214.3377666459</v>
      </c>
    </row>
    <row r="58" spans="2:26" ht="15" customHeight="1" x14ac:dyDescent="0.15">
      <c r="B58" s="15">
        <v>39</v>
      </c>
      <c r="C58" s="16">
        <f t="shared" si="28"/>
        <v>47330</v>
      </c>
      <c r="D58" s="17">
        <f t="shared" si="29"/>
        <v>595107.16888332297</v>
      </c>
      <c r="E58" s="17">
        <f>0</f>
        <v>0</v>
      </c>
      <c r="F58" s="17">
        <f t="shared" si="30"/>
        <v>3223.497164784666</v>
      </c>
      <c r="G58" s="17">
        <f t="shared" si="31"/>
        <v>58074.508588234894</v>
      </c>
      <c r="H58" s="17">
        <f t="shared" si="19"/>
        <v>61298.005753019563</v>
      </c>
      <c r="I58" s="17">
        <f t="shared" si="20"/>
        <v>-61298.005753019563</v>
      </c>
      <c r="J58" s="17">
        <f t="shared" si="21"/>
        <v>537032.66029508808</v>
      </c>
      <c r="K58" s="13"/>
      <c r="L58" s="17">
        <f t="shared" si="32"/>
        <v>892660.75332498387</v>
      </c>
      <c r="M58" s="17">
        <f>0</f>
        <v>0</v>
      </c>
      <c r="N58" s="17">
        <f t="shared" si="33"/>
        <v>4835.2457471769958</v>
      </c>
      <c r="O58" s="17">
        <f t="shared" si="34"/>
        <v>87111.762882352341</v>
      </c>
      <c r="P58" s="17">
        <f t="shared" si="22"/>
        <v>91947.008629529329</v>
      </c>
      <c r="Q58" s="17">
        <f t="shared" si="23"/>
        <v>-91947.008629529329</v>
      </c>
      <c r="R58" s="17">
        <f t="shared" si="24"/>
        <v>805548.99044263153</v>
      </c>
      <c r="S58" s="13"/>
      <c r="T58" s="17">
        <f t="shared" si="35"/>
        <v>1190214.3377666459</v>
      </c>
      <c r="U58" s="17">
        <f>0</f>
        <v>0</v>
      </c>
      <c r="V58" s="17">
        <f t="shared" si="36"/>
        <v>6446.994329569332</v>
      </c>
      <c r="W58" s="17">
        <f t="shared" si="37"/>
        <v>116149.01717646979</v>
      </c>
      <c r="X58" s="17">
        <f t="shared" si="25"/>
        <v>122596.01150603913</v>
      </c>
      <c r="Y58" s="17">
        <f t="shared" si="26"/>
        <v>-122596.01150603913</v>
      </c>
      <c r="Z58" s="17">
        <f t="shared" si="27"/>
        <v>1074065.3205901762</v>
      </c>
    </row>
    <row r="59" spans="2:26" ht="15" customHeight="1" x14ac:dyDescent="0.15">
      <c r="B59" s="18">
        <v>40</v>
      </c>
      <c r="C59" s="19">
        <f t="shared" si="28"/>
        <v>47361</v>
      </c>
      <c r="D59" s="20">
        <f t="shared" si="29"/>
        <v>537032.66029508808</v>
      </c>
      <c r="E59" s="20">
        <f>0</f>
        <v>0</v>
      </c>
      <c r="F59" s="20">
        <f t="shared" si="30"/>
        <v>2908.9269099317271</v>
      </c>
      <c r="G59" s="20">
        <f t="shared" si="31"/>
        <v>58389.078843087838</v>
      </c>
      <c r="H59" s="20">
        <f t="shared" si="19"/>
        <v>61298.005753019563</v>
      </c>
      <c r="I59" s="20">
        <f t="shared" si="20"/>
        <v>-61298.005753019563</v>
      </c>
      <c r="J59" s="20">
        <f t="shared" si="21"/>
        <v>478643.58145200025</v>
      </c>
      <c r="K59" s="13"/>
      <c r="L59" s="20">
        <f t="shared" si="32"/>
        <v>805548.99044263153</v>
      </c>
      <c r="M59" s="20">
        <f>0</f>
        <v>0</v>
      </c>
      <c r="N59" s="20">
        <f t="shared" si="33"/>
        <v>4363.3903648975875</v>
      </c>
      <c r="O59" s="20">
        <f t="shared" si="34"/>
        <v>87583.618264631761</v>
      </c>
      <c r="P59" s="20">
        <f t="shared" si="22"/>
        <v>91947.008629529344</v>
      </c>
      <c r="Q59" s="20">
        <f t="shared" si="23"/>
        <v>-91947.008629529344</v>
      </c>
      <c r="R59" s="20">
        <f t="shared" si="24"/>
        <v>717965.37217799982</v>
      </c>
      <c r="S59" s="13"/>
      <c r="T59" s="20">
        <f t="shared" si="35"/>
        <v>1074065.3205901762</v>
      </c>
      <c r="U59" s="20">
        <f>0</f>
        <v>0</v>
      </c>
      <c r="V59" s="20">
        <f t="shared" si="36"/>
        <v>5817.8538198634542</v>
      </c>
      <c r="W59" s="20">
        <f t="shared" si="37"/>
        <v>116778.15768617568</v>
      </c>
      <c r="X59" s="20">
        <f t="shared" si="25"/>
        <v>122596.01150603913</v>
      </c>
      <c r="Y59" s="20">
        <f t="shared" si="26"/>
        <v>-122596.01150603913</v>
      </c>
      <c r="Z59" s="20">
        <f t="shared" si="27"/>
        <v>957287.16290400049</v>
      </c>
    </row>
    <row r="60" spans="2:26" ht="15" customHeight="1" x14ac:dyDescent="0.15">
      <c r="B60" s="15">
        <v>41</v>
      </c>
      <c r="C60" s="16">
        <f t="shared" si="28"/>
        <v>47391</v>
      </c>
      <c r="D60" s="17">
        <f t="shared" si="29"/>
        <v>478643.58145200025</v>
      </c>
      <c r="E60" s="17">
        <f>0</f>
        <v>0</v>
      </c>
      <c r="F60" s="17">
        <f t="shared" si="30"/>
        <v>2592.6527328650013</v>
      </c>
      <c r="G60" s="17">
        <f t="shared" si="31"/>
        <v>58705.353020154558</v>
      </c>
      <c r="H60" s="17">
        <f t="shared" si="19"/>
        <v>61298.005753019563</v>
      </c>
      <c r="I60" s="17">
        <f t="shared" si="20"/>
        <v>-61298.005753019563</v>
      </c>
      <c r="J60" s="17">
        <f t="shared" si="21"/>
        <v>419938.22843184567</v>
      </c>
      <c r="K60" s="13"/>
      <c r="L60" s="17">
        <f t="shared" si="32"/>
        <v>717965.37217799982</v>
      </c>
      <c r="M60" s="17">
        <f>0</f>
        <v>0</v>
      </c>
      <c r="N60" s="17">
        <f t="shared" si="33"/>
        <v>3888.979099297499</v>
      </c>
      <c r="O60" s="17">
        <f t="shared" si="34"/>
        <v>88058.029530231841</v>
      </c>
      <c r="P60" s="17">
        <f t="shared" si="22"/>
        <v>91947.008629529344</v>
      </c>
      <c r="Q60" s="17">
        <f t="shared" si="23"/>
        <v>-91947.008629529344</v>
      </c>
      <c r="R60" s="17">
        <f t="shared" si="24"/>
        <v>629907.34264776797</v>
      </c>
      <c r="S60" s="13"/>
      <c r="T60" s="17">
        <f t="shared" si="35"/>
        <v>957287.16290400049</v>
      </c>
      <c r="U60" s="17">
        <f>0</f>
        <v>0</v>
      </c>
      <c r="V60" s="17">
        <f t="shared" si="36"/>
        <v>5185.3054657300027</v>
      </c>
      <c r="W60" s="17">
        <f t="shared" si="37"/>
        <v>117410.70604030912</v>
      </c>
      <c r="X60" s="17">
        <f t="shared" si="25"/>
        <v>122596.01150603913</v>
      </c>
      <c r="Y60" s="17">
        <f t="shared" si="26"/>
        <v>-122596.01150603913</v>
      </c>
      <c r="Z60" s="17">
        <f t="shared" si="27"/>
        <v>839876.45686369133</v>
      </c>
    </row>
    <row r="61" spans="2:26" ht="15" customHeight="1" x14ac:dyDescent="0.15">
      <c r="B61" s="18">
        <v>42</v>
      </c>
      <c r="C61" s="19">
        <f t="shared" si="28"/>
        <v>47422</v>
      </c>
      <c r="D61" s="20">
        <f t="shared" si="29"/>
        <v>419938.22843184567</v>
      </c>
      <c r="E61" s="20">
        <f>0</f>
        <v>0</v>
      </c>
      <c r="F61" s="20">
        <f t="shared" si="30"/>
        <v>2274.6654040058306</v>
      </c>
      <c r="G61" s="20">
        <f t="shared" si="31"/>
        <v>59023.340349013735</v>
      </c>
      <c r="H61" s="20">
        <f t="shared" si="19"/>
        <v>61298.005753019563</v>
      </c>
      <c r="I61" s="20">
        <f t="shared" si="20"/>
        <v>-61298.005753019563</v>
      </c>
      <c r="J61" s="20">
        <f t="shared" si="21"/>
        <v>360914.88808283192</v>
      </c>
      <c r="K61" s="13"/>
      <c r="L61" s="20">
        <f t="shared" si="32"/>
        <v>629907.34264776797</v>
      </c>
      <c r="M61" s="20">
        <f>0</f>
        <v>0</v>
      </c>
      <c r="N61" s="20">
        <f t="shared" si="33"/>
        <v>3411.9981060087434</v>
      </c>
      <c r="O61" s="20">
        <f t="shared" si="34"/>
        <v>88535.010523520599</v>
      </c>
      <c r="P61" s="20">
        <f t="shared" si="22"/>
        <v>91947.008629529344</v>
      </c>
      <c r="Q61" s="20">
        <f t="shared" si="23"/>
        <v>-91947.008629529344</v>
      </c>
      <c r="R61" s="20">
        <f t="shared" si="24"/>
        <v>541372.33212424733</v>
      </c>
      <c r="S61" s="13"/>
      <c r="T61" s="20">
        <f t="shared" si="35"/>
        <v>839876.45686369133</v>
      </c>
      <c r="U61" s="20">
        <f>0</f>
        <v>0</v>
      </c>
      <c r="V61" s="20">
        <f t="shared" si="36"/>
        <v>4549.3308080116612</v>
      </c>
      <c r="W61" s="20">
        <f t="shared" si="37"/>
        <v>118046.68069802747</v>
      </c>
      <c r="X61" s="20">
        <f t="shared" si="25"/>
        <v>122596.01150603913</v>
      </c>
      <c r="Y61" s="20">
        <f t="shared" si="26"/>
        <v>-122596.01150603913</v>
      </c>
      <c r="Z61" s="20">
        <f t="shared" si="27"/>
        <v>721829.77616566385</v>
      </c>
    </row>
    <row r="62" spans="2:26" ht="15" customHeight="1" x14ac:dyDescent="0.15">
      <c r="B62" s="15">
        <v>43</v>
      </c>
      <c r="C62" s="16">
        <f t="shared" si="28"/>
        <v>47452</v>
      </c>
      <c r="D62" s="17">
        <f t="shared" si="29"/>
        <v>360914.88808283192</v>
      </c>
      <c r="E62" s="17">
        <f>0</f>
        <v>0</v>
      </c>
      <c r="F62" s="17">
        <f t="shared" si="30"/>
        <v>1954.9556437820063</v>
      </c>
      <c r="G62" s="17">
        <f t="shared" si="31"/>
        <v>59343.050109237556</v>
      </c>
      <c r="H62" s="17">
        <f t="shared" si="19"/>
        <v>61298.005753019563</v>
      </c>
      <c r="I62" s="17">
        <f t="shared" si="20"/>
        <v>-61298.005753019563</v>
      </c>
      <c r="J62" s="17">
        <f t="shared" si="21"/>
        <v>301571.83797359437</v>
      </c>
      <c r="K62" s="13"/>
      <c r="L62" s="17">
        <f t="shared" si="32"/>
        <v>541372.33212424733</v>
      </c>
      <c r="M62" s="17">
        <f>0</f>
        <v>0</v>
      </c>
      <c r="N62" s="17">
        <f t="shared" si="33"/>
        <v>2932.4334656730066</v>
      </c>
      <c r="O62" s="17">
        <f t="shared" si="34"/>
        <v>89014.575163856338</v>
      </c>
      <c r="P62" s="17">
        <f t="shared" si="22"/>
        <v>91947.008629529344</v>
      </c>
      <c r="Q62" s="17">
        <f t="shared" si="23"/>
        <v>-91947.008629529344</v>
      </c>
      <c r="R62" s="17">
        <f t="shared" si="24"/>
        <v>452357.75696039101</v>
      </c>
      <c r="S62" s="13"/>
      <c r="T62" s="17">
        <f t="shared" si="35"/>
        <v>721829.77616566385</v>
      </c>
      <c r="U62" s="17">
        <f>0</f>
        <v>0</v>
      </c>
      <c r="V62" s="17">
        <f t="shared" si="36"/>
        <v>3909.9112875640126</v>
      </c>
      <c r="W62" s="17">
        <f t="shared" si="37"/>
        <v>118686.10021847511</v>
      </c>
      <c r="X62" s="17">
        <f t="shared" si="25"/>
        <v>122596.01150603913</v>
      </c>
      <c r="Y62" s="17">
        <f t="shared" si="26"/>
        <v>-122596.01150603913</v>
      </c>
      <c r="Z62" s="17">
        <f t="shared" si="27"/>
        <v>603143.67594718875</v>
      </c>
    </row>
    <row r="63" spans="2:26" ht="15" customHeight="1" x14ac:dyDescent="0.15">
      <c r="B63" s="18">
        <v>44</v>
      </c>
      <c r="C63" s="19">
        <f t="shared" si="28"/>
        <v>47483</v>
      </c>
      <c r="D63" s="20">
        <f t="shared" si="29"/>
        <v>301571.83797359437</v>
      </c>
      <c r="E63" s="20">
        <f>0</f>
        <v>0</v>
      </c>
      <c r="F63" s="20">
        <f t="shared" si="30"/>
        <v>1633.5141223569697</v>
      </c>
      <c r="G63" s="20">
        <f t="shared" si="31"/>
        <v>59664.491630662596</v>
      </c>
      <c r="H63" s="20">
        <f t="shared" si="19"/>
        <v>61298.005753019563</v>
      </c>
      <c r="I63" s="20">
        <f t="shared" si="20"/>
        <v>-61298.005753019563</v>
      </c>
      <c r="J63" s="20">
        <f t="shared" si="21"/>
        <v>241907.34634293179</v>
      </c>
      <c r="K63" s="13"/>
      <c r="L63" s="20">
        <f t="shared" si="32"/>
        <v>452357.75696039101</v>
      </c>
      <c r="M63" s="20">
        <f>0</f>
        <v>0</v>
      </c>
      <c r="N63" s="20">
        <f t="shared" si="33"/>
        <v>2450.2711835354512</v>
      </c>
      <c r="O63" s="20">
        <f t="shared" si="34"/>
        <v>89496.737445993887</v>
      </c>
      <c r="P63" s="20">
        <f t="shared" si="22"/>
        <v>91947.008629529344</v>
      </c>
      <c r="Q63" s="20">
        <f t="shared" si="23"/>
        <v>-91947.008629529344</v>
      </c>
      <c r="R63" s="20">
        <f t="shared" si="24"/>
        <v>362861.01951439714</v>
      </c>
      <c r="S63" s="13"/>
      <c r="T63" s="20">
        <f t="shared" si="35"/>
        <v>603143.67594718875</v>
      </c>
      <c r="U63" s="20">
        <f>0</f>
        <v>0</v>
      </c>
      <c r="V63" s="20">
        <f t="shared" si="36"/>
        <v>3267.0282447139393</v>
      </c>
      <c r="W63" s="20">
        <f t="shared" si="37"/>
        <v>119328.98326132519</v>
      </c>
      <c r="X63" s="20">
        <f t="shared" si="25"/>
        <v>122596.01150603913</v>
      </c>
      <c r="Y63" s="20">
        <f t="shared" si="26"/>
        <v>-122596.01150603913</v>
      </c>
      <c r="Z63" s="20">
        <f t="shared" si="27"/>
        <v>483814.69268586359</v>
      </c>
    </row>
    <row r="64" spans="2:26" ht="15" customHeight="1" x14ac:dyDescent="0.15">
      <c r="B64" s="15">
        <v>45</v>
      </c>
      <c r="C64" s="16">
        <f t="shared" si="28"/>
        <v>47514</v>
      </c>
      <c r="D64" s="17">
        <f t="shared" si="29"/>
        <v>241907.34634293179</v>
      </c>
      <c r="E64" s="17">
        <f>0</f>
        <v>0</v>
      </c>
      <c r="F64" s="17">
        <f t="shared" si="30"/>
        <v>1310.3314593575471</v>
      </c>
      <c r="G64" s="17">
        <f t="shared" si="31"/>
        <v>59987.674293662014</v>
      </c>
      <c r="H64" s="17">
        <f t="shared" si="19"/>
        <v>61298.005753019563</v>
      </c>
      <c r="I64" s="17">
        <f t="shared" si="20"/>
        <v>-61298.005753019563</v>
      </c>
      <c r="J64" s="17">
        <f t="shared" si="21"/>
        <v>181919.67204926978</v>
      </c>
      <c r="K64" s="13"/>
      <c r="L64" s="17">
        <f t="shared" si="32"/>
        <v>362861.01951439714</v>
      </c>
      <c r="M64" s="17">
        <f>0</f>
        <v>0</v>
      </c>
      <c r="N64" s="17">
        <f t="shared" si="33"/>
        <v>1965.4971890363179</v>
      </c>
      <c r="O64" s="17">
        <f t="shared" si="34"/>
        <v>89981.511440493021</v>
      </c>
      <c r="P64" s="17">
        <f t="shared" si="22"/>
        <v>91947.008629529344</v>
      </c>
      <c r="Q64" s="17">
        <f t="shared" si="23"/>
        <v>-91947.008629529344</v>
      </c>
      <c r="R64" s="17">
        <f t="shared" si="24"/>
        <v>272879.50807390409</v>
      </c>
      <c r="S64" s="13"/>
      <c r="T64" s="17">
        <f t="shared" si="35"/>
        <v>483814.69268586359</v>
      </c>
      <c r="U64" s="17">
        <f>0</f>
        <v>0</v>
      </c>
      <c r="V64" s="17">
        <f t="shared" si="36"/>
        <v>2620.6629187150943</v>
      </c>
      <c r="W64" s="17">
        <f t="shared" si="37"/>
        <v>119975.34858732403</v>
      </c>
      <c r="X64" s="17">
        <f t="shared" si="25"/>
        <v>122596.01150603913</v>
      </c>
      <c r="Y64" s="17">
        <f t="shared" si="26"/>
        <v>-122596.01150603913</v>
      </c>
      <c r="Z64" s="17">
        <f t="shared" si="27"/>
        <v>363839.34409853956</v>
      </c>
    </row>
    <row r="65" spans="2:26" ht="15" customHeight="1" x14ac:dyDescent="0.15">
      <c r="B65" s="18">
        <v>46</v>
      </c>
      <c r="C65" s="19">
        <f t="shared" si="28"/>
        <v>47542</v>
      </c>
      <c r="D65" s="20">
        <f t="shared" si="29"/>
        <v>181919.67204926978</v>
      </c>
      <c r="E65" s="20">
        <f>0</f>
        <v>0</v>
      </c>
      <c r="F65" s="20">
        <f t="shared" si="30"/>
        <v>985.39822360021128</v>
      </c>
      <c r="G65" s="20">
        <f t="shared" si="31"/>
        <v>60312.607529419351</v>
      </c>
      <c r="H65" s="20">
        <f t="shared" si="19"/>
        <v>61298.005753019563</v>
      </c>
      <c r="I65" s="20">
        <f t="shared" si="20"/>
        <v>-61298.005753019563</v>
      </c>
      <c r="J65" s="20">
        <f t="shared" si="21"/>
        <v>121607.06451985042</v>
      </c>
      <c r="K65" s="13"/>
      <c r="L65" s="20">
        <f t="shared" si="32"/>
        <v>272879.50807390409</v>
      </c>
      <c r="M65" s="20">
        <f>0</f>
        <v>0</v>
      </c>
      <c r="N65" s="20">
        <f t="shared" si="33"/>
        <v>1478.0973354003138</v>
      </c>
      <c r="O65" s="20">
        <f t="shared" si="34"/>
        <v>90468.911294129037</v>
      </c>
      <c r="P65" s="20">
        <f t="shared" si="22"/>
        <v>91947.008629529344</v>
      </c>
      <c r="Q65" s="20">
        <f t="shared" si="23"/>
        <v>-91947.008629529344</v>
      </c>
      <c r="R65" s="20">
        <f t="shared" si="24"/>
        <v>182410.59677977505</v>
      </c>
      <c r="S65" s="13"/>
      <c r="T65" s="20">
        <f t="shared" si="35"/>
        <v>363839.34409853956</v>
      </c>
      <c r="U65" s="20">
        <f>0</f>
        <v>0</v>
      </c>
      <c r="V65" s="20">
        <f t="shared" si="36"/>
        <v>1970.7964472004226</v>
      </c>
      <c r="W65" s="20">
        <f t="shared" si="37"/>
        <v>120625.2150588387</v>
      </c>
      <c r="X65" s="20">
        <f t="shared" si="25"/>
        <v>122596.01150603913</v>
      </c>
      <c r="Y65" s="20">
        <f t="shared" si="26"/>
        <v>-122596.01150603913</v>
      </c>
      <c r="Z65" s="20">
        <f t="shared" si="27"/>
        <v>243214.12903970084</v>
      </c>
    </row>
    <row r="66" spans="2:26" ht="15" customHeight="1" x14ac:dyDescent="0.15">
      <c r="B66" s="15">
        <v>47</v>
      </c>
      <c r="C66" s="16">
        <f t="shared" si="28"/>
        <v>47573</v>
      </c>
      <c r="D66" s="17">
        <f t="shared" si="29"/>
        <v>121607.06451985042</v>
      </c>
      <c r="E66" s="17">
        <f>0</f>
        <v>0</v>
      </c>
      <c r="F66" s="17">
        <f t="shared" si="30"/>
        <v>658.70493281585652</v>
      </c>
      <c r="G66" s="17">
        <f t="shared" si="31"/>
        <v>60639.300820203709</v>
      </c>
      <c r="H66" s="17">
        <f t="shared" si="19"/>
        <v>61298.005753019563</v>
      </c>
      <c r="I66" s="17">
        <f t="shared" si="20"/>
        <v>-61298.005753019563</v>
      </c>
      <c r="J66" s="17">
        <f t="shared" si="21"/>
        <v>60967.763699646712</v>
      </c>
      <c r="K66" s="13"/>
      <c r="L66" s="17">
        <f t="shared" si="32"/>
        <v>182410.59677977505</v>
      </c>
      <c r="M66" s="17">
        <f>0</f>
        <v>0</v>
      </c>
      <c r="N66" s="17">
        <f t="shared" si="33"/>
        <v>988.05739922378154</v>
      </c>
      <c r="O66" s="17">
        <f t="shared" si="34"/>
        <v>90958.951230305567</v>
      </c>
      <c r="P66" s="17">
        <f t="shared" si="22"/>
        <v>91947.008629529344</v>
      </c>
      <c r="Q66" s="17">
        <f t="shared" si="23"/>
        <v>-91947.008629529344</v>
      </c>
      <c r="R66" s="17">
        <f t="shared" si="24"/>
        <v>91451.645549469482</v>
      </c>
      <c r="S66" s="13"/>
      <c r="T66" s="17">
        <f t="shared" si="35"/>
        <v>243214.12903970084</v>
      </c>
      <c r="U66" s="17">
        <f>0</f>
        <v>0</v>
      </c>
      <c r="V66" s="17">
        <f t="shared" si="36"/>
        <v>1317.409865631713</v>
      </c>
      <c r="W66" s="17">
        <f t="shared" si="37"/>
        <v>121278.60164040742</v>
      </c>
      <c r="X66" s="17">
        <f t="shared" si="25"/>
        <v>122596.01150603913</v>
      </c>
      <c r="Y66" s="17">
        <f t="shared" si="26"/>
        <v>-122596.01150603913</v>
      </c>
      <c r="Z66" s="17">
        <f t="shared" si="27"/>
        <v>121935.52739929342</v>
      </c>
    </row>
    <row r="67" spans="2:26" ht="15" customHeight="1" x14ac:dyDescent="0.15">
      <c r="B67" s="18">
        <v>48</v>
      </c>
      <c r="C67" s="19">
        <f t="shared" si="28"/>
        <v>47603</v>
      </c>
      <c r="D67" s="20">
        <f t="shared" si="29"/>
        <v>60967.763699646712</v>
      </c>
      <c r="E67" s="20">
        <f>0</f>
        <v>0</v>
      </c>
      <c r="F67" s="20">
        <f t="shared" si="30"/>
        <v>330.24205337308638</v>
      </c>
      <c r="G67" s="20">
        <f t="shared" si="31"/>
        <v>60967.763699646479</v>
      </c>
      <c r="H67" s="20">
        <f t="shared" si="19"/>
        <v>61298.005753019563</v>
      </c>
      <c r="I67" s="20">
        <f t="shared" si="20"/>
        <v>-61298.005753019563</v>
      </c>
      <c r="J67" s="20">
        <f t="shared" si="21"/>
        <v>2.3283064365386963E-10</v>
      </c>
      <c r="K67" s="13"/>
      <c r="L67" s="20">
        <f t="shared" si="32"/>
        <v>91451.645549469482</v>
      </c>
      <c r="M67" s="20">
        <f>0</f>
        <v>0</v>
      </c>
      <c r="N67" s="20">
        <f t="shared" si="33"/>
        <v>495.36308005962638</v>
      </c>
      <c r="O67" s="20">
        <f t="shared" si="34"/>
        <v>91451.645549469482</v>
      </c>
      <c r="P67" s="20">
        <f t="shared" si="22"/>
        <v>91947.008629529111</v>
      </c>
      <c r="Q67" s="20">
        <f t="shared" si="23"/>
        <v>-91947.008629529111</v>
      </c>
      <c r="R67" s="20">
        <f t="shared" si="24"/>
        <v>0</v>
      </c>
      <c r="S67" s="13"/>
      <c r="T67" s="20">
        <f t="shared" si="35"/>
        <v>121935.52739929342</v>
      </c>
      <c r="U67" s="20">
        <f>0</f>
        <v>0</v>
      </c>
      <c r="V67" s="20">
        <f t="shared" si="36"/>
        <v>660.48410674617276</v>
      </c>
      <c r="W67" s="20">
        <f t="shared" si="37"/>
        <v>121935.52739929296</v>
      </c>
      <c r="X67" s="20">
        <f t="shared" si="25"/>
        <v>122596.01150603913</v>
      </c>
      <c r="Y67" s="20">
        <f t="shared" si="26"/>
        <v>-122596.01150603913</v>
      </c>
      <c r="Z67" s="20">
        <f t="shared" si="27"/>
        <v>4.6566128730773926E-10</v>
      </c>
    </row>
    <row r="68" spans="2:26" ht="15" customHeight="1" x14ac:dyDescent="0.15">
      <c r="B68" s="15">
        <v>49</v>
      </c>
      <c r="C68" s="16">
        <f t="shared" si="28"/>
        <v>47634</v>
      </c>
      <c r="D68" s="17">
        <f t="shared" si="29"/>
        <v>2.3283064365386963E-10</v>
      </c>
      <c r="E68" s="17">
        <f>0</f>
        <v>0</v>
      </c>
      <c r="F68" s="17">
        <f t="shared" si="30"/>
        <v>1.2611659864584605E-12</v>
      </c>
      <c r="G68" s="17">
        <f t="shared" si="31"/>
        <v>2.3283064365386963E-10</v>
      </c>
      <c r="H68" s="17">
        <f t="shared" si="19"/>
        <v>2.3409180964032808E-10</v>
      </c>
      <c r="I68" s="17">
        <f t="shared" si="20"/>
        <v>-2.3409180964032808E-10</v>
      </c>
      <c r="J68" s="17">
        <f t="shared" si="21"/>
        <v>0</v>
      </c>
      <c r="K68" s="13"/>
      <c r="L68" s="17">
        <f t="shared" si="32"/>
        <v>0</v>
      </c>
      <c r="M68" s="17">
        <f>0</f>
        <v>0</v>
      </c>
      <c r="N68" s="17">
        <f t="shared" si="33"/>
        <v>0</v>
      </c>
      <c r="O68" s="17">
        <f t="shared" si="34"/>
        <v>0</v>
      </c>
      <c r="P68" s="17">
        <f t="shared" si="22"/>
        <v>0</v>
      </c>
      <c r="Q68" s="17">
        <f t="shared" si="23"/>
        <v>0</v>
      </c>
      <c r="R68" s="17">
        <f t="shared" si="24"/>
        <v>0</v>
      </c>
      <c r="S68" s="13"/>
      <c r="T68" s="17">
        <f t="shared" si="35"/>
        <v>4.6566128730773926E-10</v>
      </c>
      <c r="U68" s="17">
        <f>0</f>
        <v>0</v>
      </c>
      <c r="V68" s="17">
        <f t="shared" si="36"/>
        <v>2.5223319729169211E-12</v>
      </c>
      <c r="W68" s="17">
        <f t="shared" si="37"/>
        <v>4.6566128730773926E-10</v>
      </c>
      <c r="X68" s="17">
        <f t="shared" si="25"/>
        <v>4.6818361928065616E-10</v>
      </c>
      <c r="Y68" s="17">
        <f t="shared" si="26"/>
        <v>-4.6818361928065616E-10</v>
      </c>
      <c r="Z68" s="17">
        <f t="shared" si="27"/>
        <v>0</v>
      </c>
    </row>
    <row r="69" spans="2:26" ht="15" customHeight="1" x14ac:dyDescent="0.15">
      <c r="B69" s="18">
        <v>50</v>
      </c>
      <c r="C69" s="19">
        <f t="shared" si="28"/>
        <v>47664</v>
      </c>
      <c r="D69" s="20">
        <f t="shared" si="29"/>
        <v>0</v>
      </c>
      <c r="E69" s="20">
        <f>0</f>
        <v>0</v>
      </c>
      <c r="F69" s="20">
        <f t="shared" si="30"/>
        <v>0</v>
      </c>
      <c r="G69" s="20">
        <f t="shared" si="31"/>
        <v>0</v>
      </c>
      <c r="H69" s="20">
        <f t="shared" si="19"/>
        <v>0</v>
      </c>
      <c r="I69" s="20">
        <f t="shared" si="20"/>
        <v>0</v>
      </c>
      <c r="J69" s="20">
        <f t="shared" si="21"/>
        <v>0</v>
      </c>
      <c r="K69" s="13"/>
      <c r="L69" s="20">
        <f t="shared" si="32"/>
        <v>0</v>
      </c>
      <c r="M69" s="20">
        <f>0</f>
        <v>0</v>
      </c>
      <c r="N69" s="20">
        <f t="shared" si="33"/>
        <v>0</v>
      </c>
      <c r="O69" s="20">
        <f t="shared" si="34"/>
        <v>0</v>
      </c>
      <c r="P69" s="20">
        <f t="shared" si="22"/>
        <v>0</v>
      </c>
      <c r="Q69" s="20">
        <f t="shared" si="23"/>
        <v>0</v>
      </c>
      <c r="R69" s="20">
        <f t="shared" si="24"/>
        <v>0</v>
      </c>
      <c r="S69" s="13"/>
      <c r="T69" s="20">
        <f t="shared" si="35"/>
        <v>0</v>
      </c>
      <c r="U69" s="20">
        <f>0</f>
        <v>0</v>
      </c>
      <c r="V69" s="20">
        <f t="shared" si="36"/>
        <v>0</v>
      </c>
      <c r="W69" s="20">
        <f t="shared" si="37"/>
        <v>0</v>
      </c>
      <c r="X69" s="20">
        <f t="shared" si="25"/>
        <v>0</v>
      </c>
      <c r="Y69" s="20">
        <f t="shared" si="26"/>
        <v>0</v>
      </c>
      <c r="Z69" s="20">
        <f t="shared" si="27"/>
        <v>0</v>
      </c>
    </row>
    <row r="70" spans="2:26" ht="15" customHeight="1" x14ac:dyDescent="0.15">
      <c r="B70" s="15">
        <v>51</v>
      </c>
      <c r="C70" s="16">
        <f t="shared" si="28"/>
        <v>47695</v>
      </c>
      <c r="D70" s="17">
        <f t="shared" si="29"/>
        <v>0</v>
      </c>
      <c r="E70" s="17">
        <f>0</f>
        <v>0</v>
      </c>
      <c r="F70" s="17">
        <f t="shared" si="30"/>
        <v>0</v>
      </c>
      <c r="G70" s="17">
        <f t="shared" si="31"/>
        <v>0</v>
      </c>
      <c r="H70" s="17">
        <f t="shared" si="19"/>
        <v>0</v>
      </c>
      <c r="I70" s="17">
        <f t="shared" si="20"/>
        <v>0</v>
      </c>
      <c r="J70" s="17">
        <f t="shared" si="21"/>
        <v>0</v>
      </c>
      <c r="K70" s="13"/>
      <c r="L70" s="17">
        <f t="shared" si="32"/>
        <v>0</v>
      </c>
      <c r="M70" s="17">
        <f>0</f>
        <v>0</v>
      </c>
      <c r="N70" s="17">
        <f t="shared" si="33"/>
        <v>0</v>
      </c>
      <c r="O70" s="17">
        <f t="shared" si="34"/>
        <v>0</v>
      </c>
      <c r="P70" s="17">
        <f t="shared" si="22"/>
        <v>0</v>
      </c>
      <c r="Q70" s="17">
        <f t="shared" si="23"/>
        <v>0</v>
      </c>
      <c r="R70" s="17">
        <f t="shared" si="24"/>
        <v>0</v>
      </c>
      <c r="S70" s="13"/>
      <c r="T70" s="17">
        <f t="shared" si="35"/>
        <v>0</v>
      </c>
      <c r="U70" s="17">
        <f>0</f>
        <v>0</v>
      </c>
      <c r="V70" s="17">
        <f t="shared" si="36"/>
        <v>0</v>
      </c>
      <c r="W70" s="17">
        <f t="shared" si="37"/>
        <v>0</v>
      </c>
      <c r="X70" s="17">
        <f t="shared" si="25"/>
        <v>0</v>
      </c>
      <c r="Y70" s="17">
        <f t="shared" si="26"/>
        <v>0</v>
      </c>
      <c r="Z70" s="17">
        <f t="shared" si="27"/>
        <v>0</v>
      </c>
    </row>
    <row r="71" spans="2:26" ht="15" customHeight="1" x14ac:dyDescent="0.15">
      <c r="B71" s="18">
        <v>52</v>
      </c>
      <c r="C71" s="19">
        <f t="shared" si="28"/>
        <v>47726</v>
      </c>
      <c r="D71" s="20">
        <f t="shared" si="29"/>
        <v>0</v>
      </c>
      <c r="E71" s="20">
        <f>0</f>
        <v>0</v>
      </c>
      <c r="F71" s="20">
        <f t="shared" si="30"/>
        <v>0</v>
      </c>
      <c r="G71" s="20">
        <f t="shared" si="31"/>
        <v>0</v>
      </c>
      <c r="H71" s="20">
        <f t="shared" si="19"/>
        <v>0</v>
      </c>
      <c r="I71" s="20">
        <f t="shared" si="20"/>
        <v>0</v>
      </c>
      <c r="J71" s="20">
        <f t="shared" si="21"/>
        <v>0</v>
      </c>
      <c r="K71" s="13"/>
      <c r="L71" s="20">
        <f t="shared" si="32"/>
        <v>0</v>
      </c>
      <c r="M71" s="20">
        <f>0</f>
        <v>0</v>
      </c>
      <c r="N71" s="20">
        <f t="shared" si="33"/>
        <v>0</v>
      </c>
      <c r="O71" s="20">
        <f t="shared" si="34"/>
        <v>0</v>
      </c>
      <c r="P71" s="20">
        <f t="shared" si="22"/>
        <v>0</v>
      </c>
      <c r="Q71" s="20">
        <f t="shared" si="23"/>
        <v>0</v>
      </c>
      <c r="R71" s="20">
        <f t="shared" si="24"/>
        <v>0</v>
      </c>
      <c r="S71" s="13"/>
      <c r="T71" s="20">
        <f t="shared" si="35"/>
        <v>0</v>
      </c>
      <c r="U71" s="20">
        <f>0</f>
        <v>0</v>
      </c>
      <c r="V71" s="20">
        <f t="shared" si="36"/>
        <v>0</v>
      </c>
      <c r="W71" s="20">
        <f t="shared" si="37"/>
        <v>0</v>
      </c>
      <c r="X71" s="20">
        <f t="shared" si="25"/>
        <v>0</v>
      </c>
      <c r="Y71" s="20">
        <f t="shared" si="26"/>
        <v>0</v>
      </c>
      <c r="Z71" s="20">
        <f t="shared" si="27"/>
        <v>0</v>
      </c>
    </row>
    <row r="72" spans="2:26" ht="18" customHeight="1" x14ac:dyDescent="0.15">
      <c r="B72" s="39" t="s">
        <v>36</v>
      </c>
      <c r="C72" s="39"/>
      <c r="D72" s="33"/>
      <c r="E72" s="33">
        <f>SUM(E20:E71)</f>
        <v>2000000</v>
      </c>
      <c r="F72" s="33">
        <f>SUM(F20:F71)</f>
        <v>336728.20710870461</v>
      </c>
      <c r="G72" s="33">
        <f>SUM(G20:G71)</f>
        <v>2000000</v>
      </c>
      <c r="H72" s="33">
        <f>SUM(H20:H71)</f>
        <v>2336728.2071087048</v>
      </c>
      <c r="I72" s="33">
        <f>SUM(I20:I71)</f>
        <v>-336728.20710870437</v>
      </c>
      <c r="J72" s="33"/>
      <c r="K72" s="34"/>
      <c r="L72" s="33"/>
      <c r="M72" s="33">
        <f>SUM(M20:M71)</f>
        <v>3000000</v>
      </c>
      <c r="N72" s="33">
        <f>SUM(N20:N71)</f>
        <v>505092.31066305708</v>
      </c>
      <c r="O72" s="33">
        <f>SUM(O20:O71)</f>
        <v>3000000</v>
      </c>
      <c r="P72" s="33">
        <f>SUM(P20:P71)</f>
        <v>3505092.3106630547</v>
      </c>
      <c r="Q72" s="33">
        <f>SUM(Q20:Q71)</f>
        <v>-505092.31066305487</v>
      </c>
      <c r="R72" s="33"/>
      <c r="S72" s="34"/>
      <c r="T72" s="33"/>
      <c r="U72" s="33">
        <f>SUM(U20:U71)</f>
        <v>4000000</v>
      </c>
      <c r="V72" s="33">
        <f>SUM(V20:V71)</f>
        <v>673456.41421740921</v>
      </c>
      <c r="W72" s="33">
        <f>SUM(W20:W71)</f>
        <v>4000000</v>
      </c>
      <c r="X72" s="33">
        <f>SUM(X20:X71)</f>
        <v>4673456.4142174097</v>
      </c>
      <c r="Y72" s="33">
        <f>SUM(Y20:Y71)</f>
        <v>-673456.41421740875</v>
      </c>
      <c r="Z72" s="33"/>
    </row>
    <row r="74" spans="2:26" ht="13.5" customHeight="1" x14ac:dyDescent="0.15">
      <c r="B74" s="35" t="s">
        <v>37</v>
      </c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2:26" ht="13.5" customHeight="1" x14ac:dyDescent="0.15">
      <c r="B75" s="35" t="s">
        <v>38</v>
      </c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</sheetData>
  <mergeCells count="6">
    <mergeCell ref="B74:Z74"/>
    <mergeCell ref="B75:Z75"/>
    <mergeCell ref="D18:J18"/>
    <mergeCell ref="L18:R18"/>
    <mergeCell ref="T18:Z18"/>
    <mergeCell ref="B72:C72"/>
  </mergeCell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 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Nonnie  Egbuna</cp:lastModifiedBy>
  <cp:revision>0</cp:revision>
  <dcterms:created xsi:type="dcterms:W3CDTF">2026-03-16T18:29:19Z</dcterms:created>
  <dcterms:modified xsi:type="dcterms:W3CDTF">2026-04-02T19:43:40Z</dcterms:modified>
  <cp:category/>
  <cp:contentStatus/>
</cp:coreProperties>
</file>